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U:\REALIZAČNÍ STŘEDISKO\Bauer\PDPS Branka_čistopis\"/>
    </mc:Choice>
  </mc:AlternateContent>
  <xr:revisionPtr revIDLastSave="0" documentId="13_ncr:1_{73183BE2-94CF-4429-AEAE-3FFEDB5ED5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SO 000 - Vedlejší rozpočt..." sheetId="2" r:id="rId2"/>
    <sheet name="SO 101.1 - Oprava komunik..." sheetId="3" r:id="rId3"/>
    <sheet name="SO 102.1 - Oprava chodník..." sheetId="6" r:id="rId4"/>
    <sheet name="Seznam figur" sheetId="10" r:id="rId5"/>
  </sheets>
  <definedNames>
    <definedName name="_xlnm._FilterDatabase" localSheetId="1" hidden="1">'SO 000 - Vedlejší rozpočt...'!$C$118:$K$156</definedName>
    <definedName name="_xlnm._FilterDatabase" localSheetId="2" hidden="1">'SO 101.1 - Oprava komunik...'!$C$124:$K$578</definedName>
    <definedName name="_xlnm._FilterDatabase" localSheetId="3" hidden="1">'SO 102.1 - Oprava chodník...'!$C$122:$K$374</definedName>
    <definedName name="_xlnm.Print_Titles" localSheetId="0">'Rekapitulace stavby'!$92:$92</definedName>
    <definedName name="_xlnm.Print_Titles" localSheetId="4">'Seznam figur'!$9:$9</definedName>
    <definedName name="_xlnm.Print_Titles" localSheetId="1">'SO 000 - Vedlejší rozpočt...'!$118:$118</definedName>
    <definedName name="_xlnm.Print_Titles" localSheetId="2">'SO 101.1 - Oprava komunik...'!$124:$124</definedName>
    <definedName name="_xlnm.Print_Titles" localSheetId="3">'SO 102.1 - Oprava chodník...'!$122:$122</definedName>
    <definedName name="_xlnm.Print_Area" localSheetId="0">'Rekapitulace stavby'!$D$4:$AO$76,'Rekapitulace stavby'!$C$82:$AQ$103</definedName>
    <definedName name="_xlnm.Print_Area" localSheetId="4">'Seznam figur'!$C$4:$G$83</definedName>
    <definedName name="_xlnm.Print_Area" localSheetId="1">'SO 000 - Vedlejší rozpočt...'!$C$4:$J$76,'SO 000 - Vedlejší rozpočt...'!$C$82:$J$100,'SO 000 - Vedlejší rozpočt...'!$C$106:$K$156</definedName>
    <definedName name="_xlnm.Print_Area" localSheetId="2">'SO 101.1 - Oprava komunik...'!$C$4:$J$76,'SO 101.1 - Oprava komunik...'!$C$82:$J$106,'SO 101.1 - Oprava komunik...'!$C$112:$K$578</definedName>
    <definedName name="_xlnm.Print_Area" localSheetId="3">'SO 102.1 - Oprava chodník...'!$C$4:$J$76,'SO 102.1 - Oprava chodník...'!$C$82:$J$104,'SO 102.1 - Oprava chodník...'!$C$110:$K$374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0" l="1"/>
  <c r="AY102" i="1"/>
  <c r="AX102" i="1"/>
  <c r="AY101" i="1"/>
  <c r="AX101" i="1"/>
  <c r="AY100" i="1"/>
  <c r="AX100" i="1"/>
  <c r="J37" i="6"/>
  <c r="J36" i="6"/>
  <c r="AY99" i="1"/>
  <c r="J35" i="6"/>
  <c r="AX99" i="1"/>
  <c r="BI372" i="6"/>
  <c r="BH372" i="6"/>
  <c r="BG372" i="6"/>
  <c r="BF372" i="6"/>
  <c r="T372" i="6"/>
  <c r="T371" i="6"/>
  <c r="R372" i="6"/>
  <c r="R371" i="6"/>
  <c r="P372" i="6"/>
  <c r="P371" i="6"/>
  <c r="BI364" i="6"/>
  <c r="BH364" i="6"/>
  <c r="BG364" i="6"/>
  <c r="BF364" i="6"/>
  <c r="T364" i="6"/>
  <c r="R364" i="6"/>
  <c r="P364" i="6"/>
  <c r="BI356" i="6"/>
  <c r="BH356" i="6"/>
  <c r="BG356" i="6"/>
  <c r="BF356" i="6"/>
  <c r="T356" i="6"/>
  <c r="R356" i="6"/>
  <c r="P356" i="6"/>
  <c r="BI344" i="6"/>
  <c r="BH344" i="6"/>
  <c r="BG344" i="6"/>
  <c r="BF344" i="6"/>
  <c r="T344" i="6"/>
  <c r="R344" i="6"/>
  <c r="P344" i="6"/>
  <c r="BI333" i="6"/>
  <c r="BH333" i="6"/>
  <c r="BG333" i="6"/>
  <c r="BF333" i="6"/>
  <c r="T333" i="6"/>
  <c r="R333" i="6"/>
  <c r="P333" i="6"/>
  <c r="BI327" i="6"/>
  <c r="BH327" i="6"/>
  <c r="BG327" i="6"/>
  <c r="BF327" i="6"/>
  <c r="T327" i="6"/>
  <c r="R327" i="6"/>
  <c r="P327" i="6"/>
  <c r="BI323" i="6"/>
  <c r="BH323" i="6"/>
  <c r="BG323" i="6"/>
  <c r="BF323" i="6"/>
  <c r="T323" i="6"/>
  <c r="R323" i="6"/>
  <c r="P323" i="6"/>
  <c r="BI317" i="6"/>
  <c r="BH317" i="6"/>
  <c r="BG317" i="6"/>
  <c r="BF317" i="6"/>
  <c r="T317" i="6"/>
  <c r="R317" i="6"/>
  <c r="P317" i="6"/>
  <c r="BI314" i="6"/>
  <c r="BH314" i="6"/>
  <c r="BG314" i="6"/>
  <c r="BF314" i="6"/>
  <c r="T314" i="6"/>
  <c r="R314" i="6"/>
  <c r="P314" i="6"/>
  <c r="BI311" i="6"/>
  <c r="BH311" i="6"/>
  <c r="BG311" i="6"/>
  <c r="BF311" i="6"/>
  <c r="T311" i="6"/>
  <c r="R311" i="6"/>
  <c r="P311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5" i="6"/>
  <c r="BH305" i="6"/>
  <c r="BG305" i="6"/>
  <c r="BF305" i="6"/>
  <c r="T305" i="6"/>
  <c r="R305" i="6"/>
  <c r="P305" i="6"/>
  <c r="BI303" i="6"/>
  <c r="BH303" i="6"/>
  <c r="BG303" i="6"/>
  <c r="BF303" i="6"/>
  <c r="T303" i="6"/>
  <c r="R303" i="6"/>
  <c r="P303" i="6"/>
  <c r="BI296" i="6"/>
  <c r="BH296" i="6"/>
  <c r="BG296" i="6"/>
  <c r="BF296" i="6"/>
  <c r="T296" i="6"/>
  <c r="R296" i="6"/>
  <c r="P296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8" i="6"/>
  <c r="BH288" i="6"/>
  <c r="BG288" i="6"/>
  <c r="BF288" i="6"/>
  <c r="T288" i="6"/>
  <c r="R288" i="6"/>
  <c r="P288" i="6"/>
  <c r="BI284" i="6"/>
  <c r="BH284" i="6"/>
  <c r="BG284" i="6"/>
  <c r="BF284" i="6"/>
  <c r="T284" i="6"/>
  <c r="R284" i="6"/>
  <c r="P284" i="6"/>
  <c r="BI280" i="6"/>
  <c r="BH280" i="6"/>
  <c r="BG280" i="6"/>
  <c r="BF280" i="6"/>
  <c r="T280" i="6"/>
  <c r="R280" i="6"/>
  <c r="P280" i="6"/>
  <c r="BI277" i="6"/>
  <c r="BH277" i="6"/>
  <c r="BG277" i="6"/>
  <c r="BF277" i="6"/>
  <c r="T277" i="6"/>
  <c r="R277" i="6"/>
  <c r="P277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3" i="6"/>
  <c r="BH263" i="6"/>
  <c r="BG263" i="6"/>
  <c r="BF263" i="6"/>
  <c r="T263" i="6"/>
  <c r="R263" i="6"/>
  <c r="P263" i="6"/>
  <c r="BI260" i="6"/>
  <c r="BH260" i="6"/>
  <c r="BG260" i="6"/>
  <c r="BF260" i="6"/>
  <c r="T260" i="6"/>
  <c r="R260" i="6"/>
  <c r="P260" i="6"/>
  <c r="BI257" i="6"/>
  <c r="BH257" i="6"/>
  <c r="BG257" i="6"/>
  <c r="BF257" i="6"/>
  <c r="T257" i="6"/>
  <c r="R257" i="6"/>
  <c r="P257" i="6"/>
  <c r="BI254" i="6"/>
  <c r="BH254" i="6"/>
  <c r="BG254" i="6"/>
  <c r="BF254" i="6"/>
  <c r="T254" i="6"/>
  <c r="R254" i="6"/>
  <c r="P254" i="6"/>
  <c r="BI251" i="6"/>
  <c r="BH251" i="6"/>
  <c r="BG251" i="6"/>
  <c r="BF251" i="6"/>
  <c r="T251" i="6"/>
  <c r="R251" i="6"/>
  <c r="P251" i="6"/>
  <c r="BI241" i="6"/>
  <c r="BH241" i="6"/>
  <c r="BG241" i="6"/>
  <c r="BF241" i="6"/>
  <c r="T241" i="6"/>
  <c r="R241" i="6"/>
  <c r="P241" i="6"/>
  <c r="BI236" i="6"/>
  <c r="BH236" i="6"/>
  <c r="BG236" i="6"/>
  <c r="BF236" i="6"/>
  <c r="T236" i="6"/>
  <c r="R236" i="6"/>
  <c r="P236" i="6"/>
  <c r="BI231" i="6"/>
  <c r="BH231" i="6"/>
  <c r="BG231" i="6"/>
  <c r="BF231" i="6"/>
  <c r="T231" i="6"/>
  <c r="R231" i="6"/>
  <c r="P231" i="6"/>
  <c r="BI225" i="6"/>
  <c r="BH225" i="6"/>
  <c r="BG225" i="6"/>
  <c r="BF225" i="6"/>
  <c r="T225" i="6"/>
  <c r="R225" i="6"/>
  <c r="P225" i="6"/>
  <c r="BI220" i="6"/>
  <c r="BH220" i="6"/>
  <c r="BG220" i="6"/>
  <c r="BF220" i="6"/>
  <c r="T220" i="6"/>
  <c r="R220" i="6"/>
  <c r="P220" i="6"/>
  <c r="BI215" i="6"/>
  <c r="BH215" i="6"/>
  <c r="BG215" i="6"/>
  <c r="BF215" i="6"/>
  <c r="T215" i="6"/>
  <c r="R215" i="6"/>
  <c r="P215" i="6"/>
  <c r="BI211" i="6"/>
  <c r="BH211" i="6"/>
  <c r="BG211" i="6"/>
  <c r="BF211" i="6"/>
  <c r="T211" i="6"/>
  <c r="R211" i="6"/>
  <c r="P211" i="6"/>
  <c r="BI206" i="6"/>
  <c r="BH206" i="6"/>
  <c r="BG206" i="6"/>
  <c r="BF206" i="6"/>
  <c r="T206" i="6"/>
  <c r="R206" i="6"/>
  <c r="P206" i="6"/>
  <c r="BI199" i="6"/>
  <c r="BH199" i="6"/>
  <c r="BG199" i="6"/>
  <c r="BF199" i="6"/>
  <c r="T199" i="6"/>
  <c r="R199" i="6"/>
  <c r="P199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0" i="6"/>
  <c r="BH180" i="6"/>
  <c r="BG180" i="6"/>
  <c r="BF180" i="6"/>
  <c r="T180" i="6"/>
  <c r="R180" i="6"/>
  <c r="P180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120" i="6"/>
  <c r="J23" i="6"/>
  <c r="J21" i="6"/>
  <c r="E21" i="6"/>
  <c r="J91" i="6"/>
  <c r="J20" i="6"/>
  <c r="J18" i="6"/>
  <c r="E18" i="6"/>
  <c r="F120" i="6"/>
  <c r="J17" i="6"/>
  <c r="J15" i="6"/>
  <c r="E15" i="6"/>
  <c r="F119" i="6"/>
  <c r="J14" i="6"/>
  <c r="J12" i="6"/>
  <c r="J117" i="6"/>
  <c r="E7" i="6"/>
  <c r="E113" i="6"/>
  <c r="AY98" i="1"/>
  <c r="AX98" i="1"/>
  <c r="AY97" i="1"/>
  <c r="AX97" i="1"/>
  <c r="J37" i="3"/>
  <c r="J36" i="3"/>
  <c r="AY96" i="1"/>
  <c r="J35" i="3"/>
  <c r="AX96" i="1"/>
  <c r="BI576" i="3"/>
  <c r="BH576" i="3"/>
  <c r="BG576" i="3"/>
  <c r="BF576" i="3"/>
  <c r="T576" i="3"/>
  <c r="T575" i="3"/>
  <c r="R576" i="3"/>
  <c r="R575" i="3"/>
  <c r="P576" i="3"/>
  <c r="P575" i="3"/>
  <c r="BI569" i="3"/>
  <c r="BH569" i="3"/>
  <c r="BG569" i="3"/>
  <c r="BF569" i="3"/>
  <c r="T569" i="3"/>
  <c r="R569" i="3"/>
  <c r="P569" i="3"/>
  <c r="BI559" i="3"/>
  <c r="BH559" i="3"/>
  <c r="BG559" i="3"/>
  <c r="BF559" i="3"/>
  <c r="T559" i="3"/>
  <c r="R559" i="3"/>
  <c r="P559" i="3"/>
  <c r="BI553" i="3"/>
  <c r="BH553" i="3"/>
  <c r="BG553" i="3"/>
  <c r="BF553" i="3"/>
  <c r="T553" i="3"/>
  <c r="R553" i="3"/>
  <c r="P553" i="3"/>
  <c r="BI549" i="3"/>
  <c r="BH549" i="3"/>
  <c r="BG549" i="3"/>
  <c r="BF549" i="3"/>
  <c r="T549" i="3"/>
  <c r="R549" i="3"/>
  <c r="P549" i="3"/>
  <c r="BI541" i="3"/>
  <c r="BH541" i="3"/>
  <c r="BG541" i="3"/>
  <c r="BF541" i="3"/>
  <c r="T541" i="3"/>
  <c r="R541" i="3"/>
  <c r="P541" i="3"/>
  <c r="BI534" i="3"/>
  <c r="BH534" i="3"/>
  <c r="BG534" i="3"/>
  <c r="BF534" i="3"/>
  <c r="T534" i="3"/>
  <c r="R534" i="3"/>
  <c r="P534" i="3"/>
  <c r="BI520" i="3"/>
  <c r="BH520" i="3"/>
  <c r="BG520" i="3"/>
  <c r="BF520" i="3"/>
  <c r="T520" i="3"/>
  <c r="R520" i="3"/>
  <c r="P520" i="3"/>
  <c r="BI507" i="3"/>
  <c r="BH507" i="3"/>
  <c r="BG507" i="3"/>
  <c r="BF507" i="3"/>
  <c r="T507" i="3"/>
  <c r="R507" i="3"/>
  <c r="P507" i="3"/>
  <c r="BI498" i="3"/>
  <c r="BH498" i="3"/>
  <c r="BG498" i="3"/>
  <c r="BF498" i="3"/>
  <c r="T498" i="3"/>
  <c r="R498" i="3"/>
  <c r="P498" i="3"/>
  <c r="BI491" i="3"/>
  <c r="BH491" i="3"/>
  <c r="BG491" i="3"/>
  <c r="BF491" i="3"/>
  <c r="T491" i="3"/>
  <c r="R491" i="3"/>
  <c r="P491" i="3"/>
  <c r="BI487" i="3"/>
  <c r="BH487" i="3"/>
  <c r="BG487" i="3"/>
  <c r="BF487" i="3"/>
  <c r="T487" i="3"/>
  <c r="R487" i="3"/>
  <c r="P487" i="3"/>
  <c r="BI484" i="3"/>
  <c r="BH484" i="3"/>
  <c r="BG484" i="3"/>
  <c r="BF484" i="3"/>
  <c r="T484" i="3"/>
  <c r="R484" i="3"/>
  <c r="P484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3" i="3"/>
  <c r="BH453" i="3"/>
  <c r="BG453" i="3"/>
  <c r="BF453" i="3"/>
  <c r="T453" i="3"/>
  <c r="R453" i="3"/>
  <c r="P453" i="3"/>
  <c r="BI446" i="3"/>
  <c r="BH446" i="3"/>
  <c r="BG446" i="3"/>
  <c r="BF446" i="3"/>
  <c r="T446" i="3"/>
  <c r="R446" i="3"/>
  <c r="P446" i="3"/>
  <c r="BI442" i="3"/>
  <c r="BH442" i="3"/>
  <c r="BG442" i="3"/>
  <c r="BF442" i="3"/>
  <c r="T442" i="3"/>
  <c r="R442" i="3"/>
  <c r="P442" i="3"/>
  <c r="BI438" i="3"/>
  <c r="BH438" i="3"/>
  <c r="BG438" i="3"/>
  <c r="BF438" i="3"/>
  <c r="T438" i="3"/>
  <c r="R438" i="3"/>
  <c r="P438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4" i="3"/>
  <c r="BH424" i="3"/>
  <c r="BG424" i="3"/>
  <c r="BF424" i="3"/>
  <c r="T424" i="3"/>
  <c r="R424" i="3"/>
  <c r="P424" i="3"/>
  <c r="BI417" i="3"/>
  <c r="BH417" i="3"/>
  <c r="BG417" i="3"/>
  <c r="BF417" i="3"/>
  <c r="T417" i="3"/>
  <c r="R417" i="3"/>
  <c r="P417" i="3"/>
  <c r="BI414" i="3"/>
  <c r="BH414" i="3"/>
  <c r="BG414" i="3"/>
  <c r="BF414" i="3"/>
  <c r="T414" i="3"/>
  <c r="R414" i="3"/>
  <c r="P414" i="3"/>
  <c r="BI411" i="3"/>
  <c r="BH411" i="3"/>
  <c r="BG411" i="3"/>
  <c r="BF411" i="3"/>
  <c r="T411" i="3"/>
  <c r="R411" i="3"/>
  <c r="P411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89" i="3"/>
  <c r="BH389" i="3"/>
  <c r="BG389" i="3"/>
  <c r="BF389" i="3"/>
  <c r="T389" i="3"/>
  <c r="R389" i="3"/>
  <c r="P389" i="3"/>
  <c r="BI385" i="3"/>
  <c r="BH385" i="3"/>
  <c r="BG385" i="3"/>
  <c r="BF385" i="3"/>
  <c r="T385" i="3"/>
  <c r="R385" i="3"/>
  <c r="P385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3" i="3"/>
  <c r="BH373" i="3"/>
  <c r="BG373" i="3"/>
  <c r="BF373" i="3"/>
  <c r="T373" i="3"/>
  <c r="R373" i="3"/>
  <c r="P373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2" i="3"/>
  <c r="BH342" i="3"/>
  <c r="BG342" i="3"/>
  <c r="BF342" i="3"/>
  <c r="T342" i="3"/>
  <c r="T341" i="3"/>
  <c r="R342" i="3"/>
  <c r="R341" i="3"/>
  <c r="P342" i="3"/>
  <c r="P341" i="3"/>
  <c r="BI338" i="3"/>
  <c r="BH338" i="3"/>
  <c r="BG338" i="3"/>
  <c r="BF338" i="3"/>
  <c r="T338" i="3"/>
  <c r="R338" i="3"/>
  <c r="P338" i="3"/>
  <c r="BI332" i="3"/>
  <c r="BH332" i="3"/>
  <c r="BG332" i="3"/>
  <c r="BF332" i="3"/>
  <c r="T332" i="3"/>
  <c r="R332" i="3"/>
  <c r="P332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16" i="3"/>
  <c r="BH316" i="3"/>
  <c r="BG316" i="3"/>
  <c r="BF316" i="3"/>
  <c r="T316" i="3"/>
  <c r="R316" i="3"/>
  <c r="P316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5" i="3"/>
  <c r="BH255" i="3"/>
  <c r="BG255" i="3"/>
  <c r="BF255" i="3"/>
  <c r="T255" i="3"/>
  <c r="R255" i="3"/>
  <c r="P255" i="3"/>
  <c r="BI250" i="3"/>
  <c r="BH250" i="3"/>
  <c r="BG250" i="3"/>
  <c r="BF250" i="3"/>
  <c r="T250" i="3"/>
  <c r="R250" i="3"/>
  <c r="P250" i="3"/>
  <c r="BI245" i="3"/>
  <c r="BH245" i="3"/>
  <c r="BG245" i="3"/>
  <c r="BF245" i="3"/>
  <c r="T245" i="3"/>
  <c r="T244" i="3"/>
  <c r="R245" i="3"/>
  <c r="R244" i="3"/>
  <c r="P245" i="3"/>
  <c r="P244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92" i="3"/>
  <c r="J23" i="3"/>
  <c r="J21" i="3"/>
  <c r="E21" i="3"/>
  <c r="J121" i="3"/>
  <c r="J20" i="3"/>
  <c r="J18" i="3"/>
  <c r="E18" i="3"/>
  <c r="F122" i="3"/>
  <c r="J17" i="3"/>
  <c r="J15" i="3"/>
  <c r="E15" i="3"/>
  <c r="F121" i="3"/>
  <c r="J14" i="3"/>
  <c r="J12" i="3"/>
  <c r="J119" i="3"/>
  <c r="E7" i="3"/>
  <c r="E85" i="3"/>
  <c r="J37" i="2"/>
  <c r="J36" i="2"/>
  <c r="AY95" i="1"/>
  <c r="J35" i="2"/>
  <c r="AX95" i="1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5" i="2"/>
  <c r="E15" i="2"/>
  <c r="F115" i="2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22" i="2"/>
  <c r="BK150" i="2"/>
  <c r="J133" i="2"/>
  <c r="J122" i="2"/>
  <c r="BK136" i="2"/>
  <c r="AS94" i="1"/>
  <c r="J477" i="3"/>
  <c r="J430" i="3"/>
  <c r="J406" i="3"/>
  <c r="BK373" i="3"/>
  <c r="BK356" i="3"/>
  <c r="BK338" i="3"/>
  <c r="J320" i="3"/>
  <c r="J279" i="3"/>
  <c r="J240" i="3"/>
  <c r="J193" i="3"/>
  <c r="BK140" i="3"/>
  <c r="BK576" i="3"/>
  <c r="J534" i="3"/>
  <c r="J487" i="3"/>
  <c r="BK477" i="3"/>
  <c r="BK458" i="3"/>
  <c r="BK424" i="3"/>
  <c r="J381" i="3"/>
  <c r="J328" i="3"/>
  <c r="BK298" i="3"/>
  <c r="J274" i="3"/>
  <c r="BK240" i="3"/>
  <c r="BK219" i="3"/>
  <c r="J180" i="3"/>
  <c r="J157" i="3"/>
  <c r="J140" i="3"/>
  <c r="J559" i="3"/>
  <c r="BK541" i="3"/>
  <c r="BK484" i="3"/>
  <c r="J458" i="3"/>
  <c r="J446" i="3"/>
  <c r="BK433" i="3"/>
  <c r="J400" i="3"/>
  <c r="J373" i="3"/>
  <c r="J350" i="3"/>
  <c r="BK316" i="3"/>
  <c r="BK284" i="3"/>
  <c r="BK250" i="3"/>
  <c r="J208" i="3"/>
  <c r="BK152" i="3"/>
  <c r="J417" i="3"/>
  <c r="J403" i="3"/>
  <c r="J359" i="3"/>
  <c r="J306" i="3"/>
  <c r="J289" i="3"/>
  <c r="J250" i="3"/>
  <c r="J212" i="3"/>
  <c r="J189" i="3"/>
  <c r="J162" i="3"/>
  <c r="J344" i="6"/>
  <c r="J309" i="6"/>
  <c r="BK290" i="6"/>
  <c r="J270" i="6"/>
  <c r="BK257" i="6"/>
  <c r="J211" i="6"/>
  <c r="J150" i="6"/>
  <c r="J134" i="6"/>
  <c r="J333" i="6"/>
  <c r="BK309" i="6"/>
  <c r="BK280" i="6"/>
  <c r="J241" i="6"/>
  <c r="BK191" i="6"/>
  <c r="J173" i="6"/>
  <c r="BK372" i="6"/>
  <c r="J323" i="6"/>
  <c r="BK307" i="6"/>
  <c r="J290" i="6"/>
  <c r="BK270" i="6"/>
  <c r="BK254" i="6"/>
  <c r="BK236" i="6"/>
  <c r="BK220" i="6"/>
  <c r="J206" i="6"/>
  <c r="J191" i="6"/>
  <c r="J184" i="6"/>
  <c r="BK158" i="6"/>
  <c r="BK150" i="6"/>
  <c r="J138" i="6"/>
  <c r="BK139" i="2"/>
  <c r="BK133" i="2"/>
  <c r="BK130" i="2"/>
  <c r="J154" i="2"/>
  <c r="BK126" i="2"/>
  <c r="J541" i="3"/>
  <c r="J507" i="3"/>
  <c r="J484" i="3"/>
  <c r="J474" i="3"/>
  <c r="BK467" i="3"/>
  <c r="BK411" i="3"/>
  <c r="J367" i="3"/>
  <c r="BK350" i="3"/>
  <c r="BK324" i="3"/>
  <c r="J302" i="3"/>
  <c r="BK245" i="3"/>
  <c r="BK197" i="3"/>
  <c r="J166" i="3"/>
  <c r="BK569" i="3"/>
  <c r="BK507" i="3"/>
  <c r="J479" i="3"/>
  <c r="J469" i="3"/>
  <c r="J438" i="3"/>
  <c r="J397" i="3"/>
  <c r="J356" i="3"/>
  <c r="BK310" i="3"/>
  <c r="J284" i="3"/>
  <c r="J255" i="3"/>
  <c r="J224" i="3"/>
  <c r="J201" i="3"/>
  <c r="BK162" i="3"/>
  <c r="BK136" i="3"/>
  <c r="BK553" i="3"/>
  <c r="BK491" i="3"/>
  <c r="BK474" i="3"/>
  <c r="J453" i="3"/>
  <c r="BK438" i="3"/>
  <c r="BK403" i="3"/>
  <c r="BK385" i="3"/>
  <c r="BK353" i="3"/>
  <c r="J324" i="3"/>
  <c r="BK289" i="3"/>
  <c r="BK236" i="3"/>
  <c r="BK193" i="3"/>
  <c r="J414" i="3"/>
  <c r="BK389" i="3"/>
  <c r="J346" i="3"/>
  <c r="J269" i="3"/>
  <c r="J245" i="3"/>
  <c r="J204" i="3"/>
  <c r="J184" i="3"/>
  <c r="J128" i="3"/>
  <c r="BK317" i="6"/>
  <c r="BK305" i="6"/>
  <c r="J280" i="6"/>
  <c r="BK260" i="6"/>
  <c r="BK225" i="6"/>
  <c r="BK169" i="6"/>
  <c r="BK138" i="6"/>
  <c r="J372" i="6"/>
  <c r="BK327" i="6"/>
  <c r="J314" i="6"/>
  <c r="J296" i="6"/>
  <c r="J251" i="6"/>
  <c r="J187" i="6"/>
  <c r="BK126" i="6"/>
  <c r="BK344" i="6"/>
  <c r="J305" i="6"/>
  <c r="BK288" i="6"/>
  <c r="J273" i="6"/>
  <c r="J254" i="6"/>
  <c r="J236" i="6"/>
  <c r="J220" i="6"/>
  <c r="BK199" i="6"/>
  <c r="BK187" i="6"/>
  <c r="J169" i="6"/>
  <c r="BK154" i="6"/>
  <c r="J142" i="6"/>
  <c r="BK154" i="2"/>
  <c r="BK143" i="2"/>
  <c r="J126" i="2"/>
  <c r="J143" i="2"/>
  <c r="J136" i="2"/>
  <c r="BK534" i="3"/>
  <c r="J498" i="3"/>
  <c r="BK479" i="3"/>
  <c r="BK469" i="3"/>
  <c r="J424" i="3"/>
  <c r="BK381" i="3"/>
  <c r="J363" i="3"/>
  <c r="J353" i="3"/>
  <c r="J332" i="3"/>
  <c r="BK306" i="3"/>
  <c r="BK255" i="3"/>
  <c r="BK204" i="3"/>
  <c r="BK184" i="3"/>
  <c r="J132" i="3"/>
  <c r="BK549" i="3"/>
  <c r="BK482" i="3"/>
  <c r="J467" i="3"/>
  <c r="J433" i="3"/>
  <c r="J385" i="3"/>
  <c r="BK332" i="3"/>
  <c r="J316" i="3"/>
  <c r="BK279" i="3"/>
  <c r="J236" i="3"/>
  <c r="J216" i="3"/>
  <c r="J170" i="3"/>
  <c r="J152" i="3"/>
  <c r="J576" i="3"/>
  <c r="J549" i="3"/>
  <c r="BK487" i="3"/>
  <c r="BK463" i="3"/>
  <c r="BK446" i="3"/>
  <c r="BK430" i="3"/>
  <c r="BK397" i="3"/>
  <c r="J369" i="3"/>
  <c r="BK346" i="3"/>
  <c r="BK293" i="3"/>
  <c r="BK269" i="3"/>
  <c r="BK231" i="3"/>
  <c r="BK166" i="3"/>
  <c r="BK128" i="3"/>
  <c r="BK406" i="3"/>
  <c r="BK367" i="3"/>
  <c r="BK302" i="3"/>
  <c r="BK274" i="3"/>
  <c r="BK216" i="3"/>
  <c r="J197" i="3"/>
  <c r="J176" i="3"/>
  <c r="BK132" i="3"/>
  <c r="J327" i="6"/>
  <c r="BK303" i="6"/>
  <c r="BK284" i="6"/>
  <c r="J263" i="6"/>
  <c r="BK231" i="6"/>
  <c r="J162" i="6"/>
  <c r="BK142" i="6"/>
  <c r="J364" i="6"/>
  <c r="BK323" i="6"/>
  <c r="BK311" i="6"/>
  <c r="J294" i="6"/>
  <c r="BK206" i="6"/>
  <c r="J180" i="6"/>
  <c r="J356" i="6"/>
  <c r="J311" i="6"/>
  <c r="BK294" i="6"/>
  <c r="J284" i="6"/>
  <c r="J257" i="6"/>
  <c r="BK241" i="6"/>
  <c r="J225" i="6"/>
  <c r="BK215" i="6"/>
  <c r="BK194" i="6"/>
  <c r="BK184" i="6"/>
  <c r="BK162" i="6"/>
  <c r="BK146" i="6"/>
  <c r="BK130" i="6"/>
  <c r="J147" i="2"/>
  <c r="BK147" i="2"/>
  <c r="J130" i="2"/>
  <c r="J150" i="2"/>
  <c r="J139" i="2"/>
  <c r="J553" i="3"/>
  <c r="J520" i="3"/>
  <c r="J491" i="3"/>
  <c r="J472" i="3"/>
  <c r="J463" i="3"/>
  <c r="BK417" i="3"/>
  <c r="J377" i="3"/>
  <c r="BK359" i="3"/>
  <c r="J342" i="3"/>
  <c r="BK328" i="3"/>
  <c r="J265" i="3"/>
  <c r="BK224" i="3"/>
  <c r="BK189" i="3"/>
  <c r="J136" i="3"/>
  <c r="BK559" i="3"/>
  <c r="BK498" i="3"/>
  <c r="BK472" i="3"/>
  <c r="BK442" i="3"/>
  <c r="BK400" i="3"/>
  <c r="BK377" i="3"/>
  <c r="BK320" i="3"/>
  <c r="J293" i="3"/>
  <c r="BK260" i="3"/>
  <c r="J231" i="3"/>
  <c r="BK208" i="3"/>
  <c r="BK176" i="3"/>
  <c r="J147" i="3"/>
  <c r="J569" i="3"/>
  <c r="BK520" i="3"/>
  <c r="J482" i="3"/>
  <c r="BK453" i="3"/>
  <c r="J442" i="3"/>
  <c r="BK414" i="3"/>
  <c r="J389" i="3"/>
  <c r="BK363" i="3"/>
  <c r="J338" i="3"/>
  <c r="J310" i="3"/>
  <c r="J260" i="3"/>
  <c r="BK212" i="3"/>
  <c r="BK170" i="3"/>
  <c r="BK147" i="3"/>
  <c r="J411" i="3"/>
  <c r="BK369" i="3"/>
  <c r="BK342" i="3"/>
  <c r="J298" i="3"/>
  <c r="BK265" i="3"/>
  <c r="J219" i="3"/>
  <c r="BK201" i="3"/>
  <c r="BK180" i="3"/>
  <c r="BK157" i="3"/>
  <c r="BK333" i="6"/>
  <c r="J307" i="6"/>
  <c r="J288" i="6"/>
  <c r="BK273" i="6"/>
  <c r="J260" i="6"/>
  <c r="J215" i="6"/>
  <c r="J154" i="6"/>
  <c r="J130" i="6"/>
  <c r="BK356" i="6"/>
  <c r="J317" i="6"/>
  <c r="J303" i="6"/>
  <c r="BK277" i="6"/>
  <c r="J199" i="6"/>
  <c r="BK173" i="6"/>
  <c r="J126" i="6"/>
  <c r="BK364" i="6"/>
  <c r="BK314" i="6"/>
  <c r="BK296" i="6"/>
  <c r="J277" i="6"/>
  <c r="BK263" i="6"/>
  <c r="BK251" i="6"/>
  <c r="J231" i="6"/>
  <c r="BK211" i="6"/>
  <c r="J194" i="6"/>
  <c r="BK180" i="6"/>
  <c r="J158" i="6"/>
  <c r="J146" i="6"/>
  <c r="BK134" i="6"/>
  <c r="R121" i="2" l="1"/>
  <c r="P142" i="2"/>
  <c r="P127" i="3"/>
  <c r="T249" i="3"/>
  <c r="T126" i="3" s="1"/>
  <c r="T125" i="3" s="1"/>
  <c r="P345" i="3"/>
  <c r="T362" i="3"/>
  <c r="T506" i="3"/>
  <c r="P125" i="6"/>
  <c r="P219" i="6"/>
  <c r="R276" i="6"/>
  <c r="P283" i="6"/>
  <c r="R332" i="6"/>
  <c r="AU101" i="1"/>
  <c r="T121" i="2"/>
  <c r="T142" i="2"/>
  <c r="BK127" i="3"/>
  <c r="BK126" i="3" s="1"/>
  <c r="BK125" i="3" s="1"/>
  <c r="J125" i="3" s="1"/>
  <c r="J30" i="3" s="1"/>
  <c r="J127" i="3"/>
  <c r="J98" i="3"/>
  <c r="P249" i="3"/>
  <c r="T345" i="3"/>
  <c r="P362" i="3"/>
  <c r="R506" i="3"/>
  <c r="T125" i="6"/>
  <c r="R219" i="6"/>
  <c r="P276" i="6"/>
  <c r="T283" i="6"/>
  <c r="T332" i="6"/>
  <c r="BK121" i="2"/>
  <c r="J121" i="2"/>
  <c r="J98" i="2"/>
  <c r="BK142" i="2"/>
  <c r="J142" i="2"/>
  <c r="J99" i="2"/>
  <c r="T127" i="3"/>
  <c r="BK249" i="3"/>
  <c r="J249" i="3"/>
  <c r="J100" i="3"/>
  <c r="BK345" i="3"/>
  <c r="J345" i="3"/>
  <c r="J102" i="3"/>
  <c r="BK362" i="3"/>
  <c r="J362" i="3"/>
  <c r="J103" i="3"/>
  <c r="P506" i="3"/>
  <c r="R125" i="6"/>
  <c r="BK219" i="6"/>
  <c r="J219" i="6"/>
  <c r="J99" i="6"/>
  <c r="BK276" i="6"/>
  <c r="J276" i="6"/>
  <c r="J100" i="6"/>
  <c r="BK283" i="6"/>
  <c r="J283" i="6"/>
  <c r="J101" i="6"/>
  <c r="BK332" i="6"/>
  <c r="J332" i="6"/>
  <c r="J102" i="6"/>
  <c r="P121" i="2"/>
  <c r="P120" i="2"/>
  <c r="P119" i="2" s="1"/>
  <c r="AU95" i="1" s="1"/>
  <c r="R142" i="2"/>
  <c r="R127" i="3"/>
  <c r="R249" i="3"/>
  <c r="R345" i="3"/>
  <c r="R362" i="3"/>
  <c r="BK506" i="3"/>
  <c r="J506" i="3"/>
  <c r="J104" i="3"/>
  <c r="BK125" i="6"/>
  <c r="J125" i="6" s="1"/>
  <c r="J98" i="6" s="1"/>
  <c r="T219" i="6"/>
  <c r="T276" i="6"/>
  <c r="R283" i="6"/>
  <c r="P332" i="6"/>
  <c r="BK244" i="3"/>
  <c r="J244" i="3"/>
  <c r="J99" i="3"/>
  <c r="BK341" i="3"/>
  <c r="J341" i="3"/>
  <c r="J101" i="3"/>
  <c r="BK371" i="6"/>
  <c r="J371" i="6"/>
  <c r="J103" i="6"/>
  <c r="BK575" i="3"/>
  <c r="J575" i="3"/>
  <c r="J105" i="3"/>
  <c r="BE130" i="6"/>
  <c r="BE134" i="6"/>
  <c r="BE146" i="6"/>
  <c r="BE150" i="6"/>
  <c r="BE154" i="6"/>
  <c r="BE169" i="6"/>
  <c r="BE173" i="6"/>
  <c r="BE180" i="6"/>
  <c r="BE184" i="6"/>
  <c r="BE187" i="6"/>
  <c r="BE191" i="6"/>
  <c r="BE199" i="6"/>
  <c r="BE215" i="6"/>
  <c r="BE225" i="6"/>
  <c r="BE236" i="6"/>
  <c r="BE241" i="6"/>
  <c r="BE251" i="6"/>
  <c r="BE254" i="6"/>
  <c r="BE257" i="6"/>
  <c r="BE280" i="6"/>
  <c r="BE284" i="6"/>
  <c r="BE290" i="6"/>
  <c r="BE294" i="6"/>
  <c r="BE309" i="6"/>
  <c r="BE311" i="6"/>
  <c r="BE323" i="6"/>
  <c r="BE333" i="6"/>
  <c r="BE356" i="6"/>
  <c r="BE364" i="6"/>
  <c r="E85" i="6"/>
  <c r="F91" i="6"/>
  <c r="J92" i="6"/>
  <c r="J119" i="6"/>
  <c r="BE162" i="6"/>
  <c r="BE277" i="6"/>
  <c r="BE305" i="6"/>
  <c r="BE317" i="6"/>
  <c r="BE327" i="6"/>
  <c r="BE344" i="6"/>
  <c r="BE372" i="6"/>
  <c r="J89" i="6"/>
  <c r="F92" i="6"/>
  <c r="BE126" i="6"/>
  <c r="BE138" i="6"/>
  <c r="BE142" i="6"/>
  <c r="BE158" i="6"/>
  <c r="BE194" i="6"/>
  <c r="BE206" i="6"/>
  <c r="BE211" i="6"/>
  <c r="BE220" i="6"/>
  <c r="BE231" i="6"/>
  <c r="BE260" i="6"/>
  <c r="BE263" i="6"/>
  <c r="BE270" i="6"/>
  <c r="BE273" i="6"/>
  <c r="BE288" i="6"/>
  <c r="BE296" i="6"/>
  <c r="BE303" i="6"/>
  <c r="BE307" i="6"/>
  <c r="BE314" i="6"/>
  <c r="F91" i="3"/>
  <c r="E115" i="3"/>
  <c r="BE140" i="3"/>
  <c r="BE147" i="3"/>
  <c r="BE162" i="3"/>
  <c r="BE166" i="3"/>
  <c r="BE224" i="3"/>
  <c r="BE236" i="3"/>
  <c r="BE255" i="3"/>
  <c r="BE260" i="3"/>
  <c r="BE279" i="3"/>
  <c r="BE306" i="3"/>
  <c r="BE316" i="3"/>
  <c r="BE320" i="3"/>
  <c r="BE332" i="3"/>
  <c r="BE350" i="3"/>
  <c r="BE353" i="3"/>
  <c r="BE373" i="3"/>
  <c r="BE389" i="3"/>
  <c r="BE397" i="3"/>
  <c r="BE424" i="3"/>
  <c r="BE430" i="3"/>
  <c r="BE438" i="3"/>
  <c r="J91" i="3"/>
  <c r="J122" i="3"/>
  <c r="BE132" i="3"/>
  <c r="BE136" i="3"/>
  <c r="BE157" i="3"/>
  <c r="BE189" i="3"/>
  <c r="BE197" i="3"/>
  <c r="BE201" i="3"/>
  <c r="BE204" i="3"/>
  <c r="BE216" i="3"/>
  <c r="BE219" i="3"/>
  <c r="BE240" i="3"/>
  <c r="BE274" i="3"/>
  <c r="BE302" i="3"/>
  <c r="BE324" i="3"/>
  <c r="BE328" i="3"/>
  <c r="BE356" i="3"/>
  <c r="BE363" i="3"/>
  <c r="BE377" i="3"/>
  <c r="BE417" i="3"/>
  <c r="BE442" i="3"/>
  <c r="BE446" i="3"/>
  <c r="BE453" i="3"/>
  <c r="BE458" i="3"/>
  <c r="BE472" i="3"/>
  <c r="BE477" i="3"/>
  <c r="BE479" i="3"/>
  <c r="BE484" i="3"/>
  <c r="BE487" i="3"/>
  <c r="BE507" i="3"/>
  <c r="BE559" i="3"/>
  <c r="BE576" i="3"/>
  <c r="J89" i="3"/>
  <c r="BE180" i="3"/>
  <c r="BE184" i="3"/>
  <c r="BE193" i="3"/>
  <c r="BE250" i="3"/>
  <c r="BE265" i="3"/>
  <c r="BE338" i="3"/>
  <c r="BE342" i="3"/>
  <c r="BE346" i="3"/>
  <c r="BE359" i="3"/>
  <c r="BE367" i="3"/>
  <c r="BE369" i="3"/>
  <c r="BE403" i="3"/>
  <c r="BE406" i="3"/>
  <c r="BE411" i="3"/>
  <c r="BE414" i="3"/>
  <c r="BE467" i="3"/>
  <c r="BE474" i="3"/>
  <c r="BE534" i="3"/>
  <c r="BE553" i="3"/>
  <c r="BE569" i="3"/>
  <c r="F92" i="3"/>
  <c r="BE128" i="3"/>
  <c r="BE152" i="3"/>
  <c r="BE170" i="3"/>
  <c r="BE176" i="3"/>
  <c r="BE208" i="3"/>
  <c r="BE212" i="3"/>
  <c r="BE231" i="3"/>
  <c r="BE245" i="3"/>
  <c r="BE269" i="3"/>
  <c r="BE284" i="3"/>
  <c r="BE289" i="3"/>
  <c r="BE293" i="3"/>
  <c r="BE298" i="3"/>
  <c r="BE310" i="3"/>
  <c r="BE381" i="3"/>
  <c r="BE385" i="3"/>
  <c r="BE400" i="3"/>
  <c r="BE433" i="3"/>
  <c r="BE463" i="3"/>
  <c r="BE469" i="3"/>
  <c r="BE482" i="3"/>
  <c r="BE491" i="3"/>
  <c r="BE498" i="3"/>
  <c r="BE520" i="3"/>
  <c r="BE541" i="3"/>
  <c r="BE549" i="3"/>
  <c r="F91" i="2"/>
  <c r="J92" i="2"/>
  <c r="BE133" i="2"/>
  <c r="BE143" i="2"/>
  <c r="F92" i="2"/>
  <c r="E109" i="2"/>
  <c r="J113" i="2"/>
  <c r="BE122" i="2"/>
  <c r="BE136" i="2"/>
  <c r="BE147" i="2"/>
  <c r="BE150" i="2"/>
  <c r="BE126" i="2"/>
  <c r="BE130" i="2"/>
  <c r="BE154" i="2"/>
  <c r="J91" i="2"/>
  <c r="BE139" i="2"/>
  <c r="J34" i="2"/>
  <c r="AW95" i="1"/>
  <c r="F36" i="2"/>
  <c r="BC95" i="1"/>
  <c r="F37" i="3"/>
  <c r="BD96" i="1"/>
  <c r="AW97" i="1"/>
  <c r="BC98" i="1"/>
  <c r="BD98" i="1"/>
  <c r="J34" i="6"/>
  <c r="AW99" i="1" s="1"/>
  <c r="AW100" i="1"/>
  <c r="BB100" i="1"/>
  <c r="BA101" i="1"/>
  <c r="BB102" i="1"/>
  <c r="F37" i="2"/>
  <c r="BD95" i="1" s="1"/>
  <c r="J34" i="3"/>
  <c r="AW96" i="1" s="1"/>
  <c r="BD97" i="1"/>
  <c r="BB98" i="1"/>
  <c r="BA98" i="1"/>
  <c r="F35" i="6"/>
  <c r="BB99" i="1" s="1"/>
  <c r="BD100" i="1"/>
  <c r="BA100" i="1"/>
  <c r="BC101" i="1"/>
  <c r="BC102" i="1"/>
  <c r="BA102" i="1"/>
  <c r="F34" i="2"/>
  <c r="BA95" i="1" s="1"/>
  <c r="F35" i="3"/>
  <c r="BB96" i="1" s="1"/>
  <c r="F36" i="3"/>
  <c r="BC96" i="1" s="1"/>
  <c r="BB97" i="1"/>
  <c r="AW98" i="1"/>
  <c r="F36" i="6"/>
  <c r="BC99" i="1" s="1"/>
  <c r="F37" i="6"/>
  <c r="BD99" i="1" s="1"/>
  <c r="BB101" i="1"/>
  <c r="BD101" i="1"/>
  <c r="BD102" i="1"/>
  <c r="F35" i="2"/>
  <c r="BB95" i="1" s="1"/>
  <c r="F34" i="3"/>
  <c r="BA96" i="1" s="1"/>
  <c r="BA97" i="1"/>
  <c r="BC97" i="1"/>
  <c r="F34" i="6"/>
  <c r="BA99" i="1" s="1"/>
  <c r="BC100" i="1"/>
  <c r="AW101" i="1"/>
  <c r="AW102" i="1"/>
  <c r="AU98" i="1" l="1"/>
  <c r="T124" i="6"/>
  <c r="T123" i="6" s="1"/>
  <c r="R126" i="3"/>
  <c r="R125" i="3" s="1"/>
  <c r="AU97" i="1"/>
  <c r="T120" i="2"/>
  <c r="T119" i="2" s="1"/>
  <c r="AU102" i="1"/>
  <c r="R124" i="6"/>
  <c r="R123" i="6"/>
  <c r="P124" i="6"/>
  <c r="P123" i="6"/>
  <c r="AU99" i="1"/>
  <c r="P126" i="3"/>
  <c r="P125" i="3"/>
  <c r="AU96" i="1"/>
  <c r="AU100" i="1"/>
  <c r="R120" i="2"/>
  <c r="R119" i="2"/>
  <c r="BK120" i="2"/>
  <c r="BK119" i="2"/>
  <c r="J119" i="2"/>
  <c r="BK124" i="6"/>
  <c r="J124" i="6"/>
  <c r="J97" i="6"/>
  <c r="AG96" i="1"/>
  <c r="J126" i="3"/>
  <c r="J97" i="3"/>
  <c r="J96" i="3"/>
  <c r="J33" i="2"/>
  <c r="AV95" i="1" s="1"/>
  <c r="AT95" i="1" s="1"/>
  <c r="AZ97" i="1"/>
  <c r="J33" i="6"/>
  <c r="AV99" i="1" s="1"/>
  <c r="AT99" i="1" s="1"/>
  <c r="AV101" i="1"/>
  <c r="AT101" i="1" s="1"/>
  <c r="BC94" i="1"/>
  <c r="W32" i="1" s="1"/>
  <c r="J33" i="3"/>
  <c r="AV96" i="1" s="1"/>
  <c r="AT96" i="1" s="1"/>
  <c r="AN96" i="1" s="1"/>
  <c r="AV98" i="1"/>
  <c r="AT98" i="1" s="1"/>
  <c r="AZ100" i="1"/>
  <c r="AZ102" i="1"/>
  <c r="BB94" i="1"/>
  <c r="AX94" i="1" s="1"/>
  <c r="J30" i="2"/>
  <c r="AG95" i="1"/>
  <c r="F33" i="3"/>
  <c r="AZ96" i="1"/>
  <c r="AZ98" i="1"/>
  <c r="AV100" i="1"/>
  <c r="AT100" i="1"/>
  <c r="AV102" i="1"/>
  <c r="AT102" i="1"/>
  <c r="F33" i="2"/>
  <c r="AZ95" i="1" s="1"/>
  <c r="AV97" i="1"/>
  <c r="AT97" i="1"/>
  <c r="F33" i="6"/>
  <c r="AZ99" i="1"/>
  <c r="AZ101" i="1"/>
  <c r="BA94" i="1"/>
  <c r="W30" i="1" s="1"/>
  <c r="BD94" i="1"/>
  <c r="W33" i="1" s="1"/>
  <c r="J96" i="2" l="1"/>
  <c r="J120" i="2"/>
  <c r="J97" i="2"/>
  <c r="BK123" i="6"/>
  <c r="J123" i="6"/>
  <c r="J96" i="6"/>
  <c r="J39" i="3"/>
  <c r="J39" i="2"/>
  <c r="AN95" i="1"/>
  <c r="AU94" i="1"/>
  <c r="AY94" i="1"/>
  <c r="AZ94" i="1"/>
  <c r="W29" i="1" s="1"/>
  <c r="AW94" i="1"/>
  <c r="AK30" i="1" s="1"/>
  <c r="W31" i="1"/>
  <c r="J30" i="6" l="1"/>
  <c r="AG99" i="1" s="1"/>
  <c r="AN99" i="1" s="1"/>
  <c r="AV94" i="1"/>
  <c r="AK29" i="1" s="1"/>
  <c r="J39" i="6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<sst xmlns="http://schemas.openxmlformats.org/spreadsheetml/2006/main" count="6892" uniqueCount="1084">
  <si>
    <t>Export Komplet</t>
  </si>
  <si>
    <t/>
  </si>
  <si>
    <t>2.0</t>
  </si>
  <si>
    <t>False</t>
  </si>
  <si>
    <t>{0af8b985-b365-47c8-a571-e4a5c3981773}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</si>
  <si>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</si>
  <si>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</si>
  <si>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</si>
  <si>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</si>
  <si>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</si>
  <si>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</si>
  <si>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</si>
  <si>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</si>
  <si>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</si>
  <si>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2025-091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</si>
  <si>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</si>
  <si>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</si>
  <si>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Branka, Bystrcká - PDPS, oprava komunikace</t>
  </si>
  <si>
    <t>KSO:</t>
  </si>
  <si>
    <t>CC-CZ:</t>
  </si>
  <si>
    <t>Místo:</t>
  </si>
  <si>
    <t xml:space="preserve"> </t>
  </si>
  <si>
    <t>Datum:</t>
  </si>
  <si>
    <t>25. 8. 2025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</si>
  <si>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</si>
  <si>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</si>
  <si>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</si>
  <si>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</si>
  <si>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</si>
  <si>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</si>
  <si>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</si>
  <si>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</si>
  <si>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</si>
  <si>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</si>
  <si>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</si>
  <si>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</si>
  <si>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</si>
  <si>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</si>
  <si>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</si>
  <si>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</si>
  <si>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</si>
  <si>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</si>
  <si>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</si>
  <si>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</si>
  <si>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</si>
  <si>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</si>
  <si>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</si>
  <si>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</si>
  <si>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</si>
  <si>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</si>
  <si>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</si>
  <si>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</si>
  <si>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</si>
  <si>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</si>
  <si>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</si>
  <si>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</si>
  <si>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</si>
  <si>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</si>
  <si>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</si>
  <si>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</si>
  <si>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</si>
  <si>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</si>
  <si>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</si>
  <si>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</si>
  <si>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</si>
  <si>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</si>
  <si>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</si>
  <si>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</si>
  <si>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</si>
  <si>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</si>
  <si>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</si>
  <si>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</si>
  <si>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</si>
  <si>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</si>
  <si>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</si>
  <si>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</si>
  <si>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</si>
  <si>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</si>
  <si>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</si>
  <si>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</si>
  <si>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</si>
  <si>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</si>
  <si>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{b493c18d-ead2-44d8-be2c-7888e16e9f57}</t>
  </si>
  <si>
    <t>2</t>
  </si>
  <si>
    <t>SO 101.1</t>
  </si>
  <si>
    <t>Oprava komunikace - 1. etapa</t>
  </si>
  <si>
    <t>{77a3fc3b-ba40-4199-8393-c45ec624e9bf}</t>
  </si>
  <si>
    <t>SO 101.2</t>
  </si>
  <si>
    <t>Oprava komunikace - 2. etapa</t>
  </si>
  <si>
    <t>{23e7d7bb-da7c-4781-8be8-12ba73baedfd}</t>
  </si>
  <si>
    <t>SO 101.3</t>
  </si>
  <si>
    <t>Oprava komunikace - 3. etapa</t>
  </si>
  <si>
    <t>{0da5be85-73e0-4809-ab52-7384e185caef}</t>
  </si>
  <si>
    <t>SO 102.1</t>
  </si>
  <si>
    <t>Oprava chodníků - 1. etapa</t>
  </si>
  <si>
    <t>{23a3df32-6060-4c0a-bd29-c3ac4909c626}</t>
  </si>
  <si>
    <t>SO 102.2</t>
  </si>
  <si>
    <t>Oprava chodníků - 2. etapa</t>
  </si>
  <si>
    <t>{75f85f80-3029-46ab-bb35-dcdfeab4432c}</t>
  </si>
  <si>
    <t>SO 102.3</t>
  </si>
  <si>
    <t>Oprava chodníků - 3. etapa</t>
  </si>
  <si>
    <t>{75a43f50-da8f-4dd0-b12f-808ccc2b39e5}</t>
  </si>
  <si>
    <t>{1ed407df-6937-49e5-8bd7-f04767a2ee99}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</si>
  <si>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</si>
  <si>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</si>
  <si>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</si>
  <si>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</si>
  <si>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</si>
  <si>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</si>
  <si>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</si>
  <si>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</si>
  <si>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</si>
  <si>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</si>
  <si>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</si>
  <si>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</si>
  <si>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</si>
  <si>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</si>
  <si>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</si>
  <si>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</si>
  <si>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</si>
  <si>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</si>
  <si>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</si>
  <si>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</si>
  <si>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</si>
  <si>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</si>
  <si>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</si>
  <si>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</si>
  <si>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</si>
  <si>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</si>
  <si>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</si>
  <si>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</si>
  <si>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</si>
  <si>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</si>
  <si>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</si>
  <si>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</si>
  <si>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kpl</t>
  </si>
  <si>
    <t>CS ÚRS 2023 02</t>
  </si>
  <si>
    <t>1024</t>
  </si>
  <si>
    <t>-601940580</t>
  </si>
  <si>
    <t>PP</t>
  </si>
  <si>
    <t>Online PSC</t>
  </si>
  <si>
    <t>https://podminky.urs.cz/item/CS_URS_2023_02/012203000</t>
  </si>
  <si>
    <t>VV</t>
  </si>
  <si>
    <t>"vytyčení podrobných bodů stavby, činnost geodeta v průběhu výstavby - pro všechny stavební objekty" 1</t>
  </si>
  <si>
    <t>012303000</t>
  </si>
  <si>
    <t>Zpracování geodet. zaměření DSPS pro GIS a MMB</t>
  </si>
  <si>
    <t>-1403257981</t>
  </si>
  <si>
    <t>https://podminky.urs.cz/item/CS_URS_2023_02/012303000</t>
  </si>
  <si>
    <t>"geodetické zaměření skutečného provedení stavby všech stavebních objektů pro GIS a MMB a zaměření rozsahu zásahu do komunikace v programu EZA" 1</t>
  </si>
  <si>
    <t>3</t>
  </si>
  <si>
    <t>013244000</t>
  </si>
  <si>
    <t>Realizační dokumentace stavby</t>
  </si>
  <si>
    <t>1568145470</t>
  </si>
  <si>
    <t>https://podminky.urs.cz/item/CS_URS_2023_02/013244000</t>
  </si>
  <si>
    <t>4</t>
  </si>
  <si>
    <t>013254000</t>
  </si>
  <si>
    <t>Dokumentace skutečného provedení stavby</t>
  </si>
  <si>
    <t>468098889</t>
  </si>
  <si>
    <t>https://podminky.urs.cz/item/CS_URS_2023_02/013254000</t>
  </si>
  <si>
    <t>013274000</t>
  </si>
  <si>
    <t>Pasportizace všech objektů, objízdných tras a přilehlé zástavby před a po realizaci</t>
  </si>
  <si>
    <t>2052517609</t>
  </si>
  <si>
    <t>https://podminky.urs.cz/item/CS_URS_2023_02/013274000</t>
  </si>
  <si>
    <t>6</t>
  </si>
  <si>
    <t>013294000</t>
  </si>
  <si>
    <t>Fotodokumentace průběhu stavby</t>
  </si>
  <si>
    <t>927170091</t>
  </si>
  <si>
    <t>https://podminky.urs.cz/item/CS_URS_2023_02/013294000</t>
  </si>
  <si>
    <t>VRN3</t>
  </si>
  <si>
    <t>Zařízení staveniště</t>
  </si>
  <si>
    <t>7</t>
  </si>
  <si>
    <t>031203000</t>
  </si>
  <si>
    <t>Příprava staveniště, vytyčení a ochrana stáv. sítí v zájmovém území, údržba po celou dobu stavby</t>
  </si>
  <si>
    <t>-2022684156</t>
  </si>
  <si>
    <t>https://podminky.urs.cz/item/CS_URS_2023_02/031203000</t>
  </si>
  <si>
    <t>"vytyčení stávajících inž. sítí vč. aktualizace vyjádření potřebných pro jejich vytyčení" 1</t>
  </si>
  <si>
    <t>8</t>
  </si>
  <si>
    <t>032103000</t>
  </si>
  <si>
    <t>Zařízení staveniště vč. jeho zabezpečení, demontáž, odvoz a úklid po dokončení</t>
  </si>
  <si>
    <t>-510621211</t>
  </si>
  <si>
    <t>https://podminky.urs.cz/item/CS_URS_2023_02/032103000</t>
  </si>
  <si>
    <t>9</t>
  </si>
  <si>
    <t>034303000</t>
  </si>
  <si>
    <t>Provizorní dopravní značení</t>
  </si>
  <si>
    <t>-244799556</t>
  </si>
  <si>
    <t>https://podminky.urs.cz/item/CS_URS_2023_02/034303000</t>
  </si>
  <si>
    <t>"zajištění DIO po celou dobu výstavby, montáž a demontáž, pronájem, údržba, zajištění kompletní legislativy i ZUK" 1</t>
  </si>
  <si>
    <t>10</t>
  </si>
  <si>
    <t>034503000</t>
  </si>
  <si>
    <t>Informační tabule na staveništi</t>
  </si>
  <si>
    <t>466221757</t>
  </si>
  <si>
    <t>https://podminky.urs.cz/item/CS_URS_2023_02/034503000</t>
  </si>
  <si>
    <t>zelen</t>
  </si>
  <si>
    <t>plochy zeleně</t>
  </si>
  <si>
    <t>238,9</t>
  </si>
  <si>
    <t>voda</t>
  </si>
  <si>
    <t>voda pro zalití osetých ploch</t>
  </si>
  <si>
    <t>14,334</t>
  </si>
  <si>
    <t>SO 101.1 - Oprava komunikace - 1. etapa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</si>
  <si>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</si>
  <si>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</si>
  <si>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</si>
  <si>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</si>
  <si>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</si>
  <si>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</si>
  <si>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</si>
  <si>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</si>
  <si>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</si>
  <si>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</si>
  <si>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</si>
  <si>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</si>
  <si>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</si>
  <si>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</si>
  <si>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</si>
  <si>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CS ÚRS 2025 02</t>
  </si>
  <si>
    <t>-274748233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</si>
  <si>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</si>
  <si>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https://podminky.urs.cz/item/CS_URS_2025_02/113106123</t>
  </si>
  <si>
    <t>"rozebrání dlažby v napojovaných chodnících, bude použito zpět" 67,2</t>
  </si>
  <si>
    <t>113106162</t>
  </si>
  <si>
    <t>Rozebrání dlažeb vozovek z drobných kostek s ložem z betonu ručně</t>
  </si>
  <si>
    <t>-760177716</t>
  </si>
  <si>
    <t>Rozebrání dlažeb vozovek a ploch s přemístěním hmot na skládku na vzdálenost do 3 m nebo s naložením na dopravní prostředek, s jakoukoliv výplní spár ručně z drobných kostek nebo odseků s ložem ze živice</t>
  </si>
  <si>
    <t>https://podminky.urs.cz/item/CS_URS_2025_02/113106162</t>
  </si>
  <si>
    <t>"rozebrání nájezdů ve vjezdech, odvoz do skladu investora, hmotnost 0,250 t/m2" 19,5</t>
  </si>
  <si>
    <t>113106171</t>
  </si>
  <si>
    <t>Rozebrání dlažeb vozovek ze zámkové dlažby s ložem z kameniva ručně</t>
  </si>
  <si>
    <t>-1628296841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</si>
  <si>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</si>
  <si>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https://podminky.urs.cz/item/CS_URS_2025_02/113106171</t>
  </si>
  <si>
    <t>"rozebrání dlažby ve vjezdech, bude použito zpět" 150,4</t>
  </si>
  <si>
    <t>113107232</t>
  </si>
  <si>
    <t>Odstranění podkladu z betonu prostého tl přes 150 do 300 mm strojně pl přes 200 m2</t>
  </si>
  <si>
    <t>-1536033516</t>
  </si>
  <si>
    <t>Odstranění podkladů nebo krytů strojně plochy jednotlivě přes 200 m2 s přemístěním hmot na skládku na vzdálenost do 20 m nebo s naložením na dopravní prostředek z betonu prostého, o tl. vrstvy přes 150 do 300 mm</t>
  </si>
  <si>
    <t>https://podminky.urs.cz/item/CS_URS_2025_02/113107232</t>
  </si>
  <si>
    <t>"vybourání stmelených vrstev tl. 16cm - lokální sanace, suť 0,333 t/m2" 312</t>
  </si>
  <si>
    <t>"vybourání stmelených vrstev tl. 19cm - podél obrub při obnově krytu, suť 0,395 t/m2" (603+262+38)*0,4</t>
  </si>
  <si>
    <t>"vybourání stmelených vrstev tl. 30cm - nájezdy vjezdů, suť 0,624 t/m2" (19,5+150,4)</t>
  </si>
  <si>
    <t>Součet</t>
  </si>
  <si>
    <t>113154514</t>
  </si>
  <si>
    <t>Frézování živičného krytu tl 60 mm pruh š do 0,5 m pl do 500 m2</t>
  </si>
  <si>
    <t>1024014198</t>
  </si>
  <si>
    <t>Frézování živičného podkladu nebo krytu s naložením hmot na dopravní prostředek plochy do 500 m2 pruhu šířky do 0,5 m, tloušťky vrstvy 60 mm</t>
  </si>
  <si>
    <t>https://podminky.urs.cz/item/CS_URS_2025_02/113154514</t>
  </si>
  <si>
    <t>"viz příl. č. 1 technická zpráva a č. 2 sitauce"</t>
  </si>
  <si>
    <t>"frézování v tl. 6cm - lokální sanace, suť 0,138 t/m2" 312</t>
  </si>
  <si>
    <t>113154558</t>
  </si>
  <si>
    <t>Frézování živičného krytu tl 100 mm pl přes 2000 do 10000 m2</t>
  </si>
  <si>
    <t>2110034954</t>
  </si>
  <si>
    <t>Frézování živičného podkladu nebo krytu s naložením hmot na dopravní prostředek plochy přes 2 000 do 10 000 m2 tloušťky vrstvy 100 mm</t>
  </si>
  <si>
    <t>https://podminky.urs.cz/item/CS_URS_2025_02/113154558</t>
  </si>
  <si>
    <t>"frézování v celkové tl. 11cm, suť 0,253 t/m2" 3123,5</t>
  </si>
  <si>
    <t>113154590</t>
  </si>
  <si>
    <t>Příplatek k frézování živičného krytu za každých dalších 10 mm</t>
  </si>
  <si>
    <t>1307367227</t>
  </si>
  <si>
    <t>Frézování živičného podkladu nebo krytu s naložením hmot na dopravní prostředek Příplatek za každých dalších 10 mm</t>
  </si>
  <si>
    <t>https://podminky.urs.cz/item/CS_URS_2025_02/113154590</t>
  </si>
  <si>
    <t>"frézování v celkové tl. 11cm, příplatek do tl. 11cm" 3123,5</t>
  </si>
  <si>
    <t>113201112</t>
  </si>
  <si>
    <t>Vytrhání obrub silničních ležatých</t>
  </si>
  <si>
    <t>m</t>
  </si>
  <si>
    <t>-1861261192</t>
  </si>
  <si>
    <t>Vytrhání obrub s vybouráním lože, s přemístěním hmot na skládku na vzdálenost do 3 m nebo s naložením na dopravní prostředek silničních ležatých</t>
  </si>
  <si>
    <t>https://podminky.urs.cz/item/CS_URS_2025_02/113201112</t>
  </si>
  <si>
    <t>"vybourání ležatých obrub vč. lože, suť 0,290 t/m" 108,3</t>
  </si>
  <si>
    <t>113202111</t>
  </si>
  <si>
    <t>Vytrhání obrub krajníků obrubníků stojatých</t>
  </si>
  <si>
    <t>533535038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</si>
  <si>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</si>
  <si>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</si>
  <si>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"vybourání stojatých obrub vč. lože, suť 0,205 t/m" 787,1</t>
  </si>
  <si>
    <t>113203111</t>
  </si>
  <si>
    <t>Vytrhání obrub z dlažebních kostek</t>
  </si>
  <si>
    <t>174590031</t>
  </si>
  <si>
    <t>Vytrhání obrub s vybouráním lože, s přemístěním hmot na skládku na vzdálenost do 3 m nebo s naložením na dopravní prostředek z dlažebních kostek</t>
  </si>
  <si>
    <t>https://podminky.urs.cz/item/CS_URS_2025_02/113203111</t>
  </si>
  <si>
    <t>"vybourání řádku z žul. kostek, hmotnost 0,115 t/m, odvoz do skladu investora" 769,5</t>
  </si>
  <si>
    <t>"vybourání dvouřádku z žul. kostek, bude použito zpět" 2*58</t>
  </si>
  <si>
    <t>11</t>
  </si>
  <si>
    <t>132212131</t>
  </si>
  <si>
    <t>Hloubení nezapažených rýh šířky do 800 mm v soudržných horninách třídy těžitelnosti I skupiny 3 ručně</t>
  </si>
  <si>
    <t>m3</t>
  </si>
  <si>
    <t>1381473470</t>
  </si>
  <si>
    <t>Hloubení nezapažených rýh šířky do 800 mm ručně s urovnáním dna do předepsaného profilu a spádu v hornině třídy těžitelnosti I skupiny 3 soudržných</t>
  </si>
  <si>
    <t>https://podminky.urs.cz/item/CS_URS_2025_02/132212131</t>
  </si>
  <si>
    <t>"hloubení rýh pro trativody u zastávky BUS" 38*0,4*0,5</t>
  </si>
  <si>
    <t>132251101</t>
  </si>
  <si>
    <t>Hloubení rýh nezapažených š do 800 mm v hornině třídy těžitelnosti I skupiny 3 objem do 20 m3 strojně</t>
  </si>
  <si>
    <t>-966604462</t>
  </si>
  <si>
    <t>Hloubení nezapažených rýh šířky do 800 mm strojně s urovnáním dna do předepsaného profilu a spádu v hornině třídy těžitelnosti I skupiny 3 do 20 m3</t>
  </si>
  <si>
    <t>https://podminky.urs.cz/item/CS_URS_2025_02/132251101</t>
  </si>
  <si>
    <t>"hloubení rýh pro trativody u zastávky BUS" 43*0,4*0,5</t>
  </si>
  <si>
    <t>13</t>
  </si>
  <si>
    <t>162751117</t>
  </si>
  <si>
    <t>Vodorovné přemístění přes 9 000 do 10000 m výkopku/sypaniny z horniny třídy těžitelnosti I skupiny 1 až 3</t>
  </si>
  <si>
    <t>104487118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</si>
  <si>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</si>
  <si>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</si>
  <si>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"odvoz přebytečné zeminy na skládku"</t>
  </si>
  <si>
    <t>"z hloubení rýh" 7,6+7,6</t>
  </si>
  <si>
    <t>14</t>
  </si>
  <si>
    <t>171201231</t>
  </si>
  <si>
    <t>Poplatek za uložení zeminy a kamení na recyklační skládce (skládkovné) kód odpadu 17 05 04</t>
  </si>
  <si>
    <t>t</t>
  </si>
  <si>
    <t>1625716263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</si>
  <si>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</si>
  <si>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</si>
  <si>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15,2*2 'Přepočtené koeficientem množství</t>
  </si>
  <si>
    <t>15</t>
  </si>
  <si>
    <t>171251201</t>
  </si>
  <si>
    <t>Uložení sypaniny na skládky nebo meziskládky</t>
  </si>
  <si>
    <t>1799081907</t>
  </si>
  <si>
    <t>Uložení sypaniny na skládky nebo meziskládky bez hutnění s upravením uložené sypaniny do předepsaného tvaru</t>
  </si>
  <si>
    <t>https://podminky.urs.cz/item/CS_URS_2025_02/171251201</t>
  </si>
  <si>
    <t>"uložení zeminy na skládce" 15,2</t>
  </si>
  <si>
    <t>16</t>
  </si>
  <si>
    <t>174111101</t>
  </si>
  <si>
    <t>Zásyp jam, šachet rýh nebo kolem objektů sypaninou se zhutněním ručně</t>
  </si>
  <si>
    <t>527214736</t>
  </si>
  <si>
    <t>Zásyp sypaninou z jakékoliv horniny ručně s uložením výkopku ve vrstvách se zhutněním jam, šachet, rýh nebo kolem objektů v těchto vykopávkách</t>
  </si>
  <si>
    <t>https://podminky.urs.cz/item/CS_URS_2025_02/174111101</t>
  </si>
  <si>
    <t>"zásyp ŠD za štěrbinovými žlaby pod zast. obrubou" (18+20)*0,6*0,4</t>
  </si>
  <si>
    <t>17</t>
  </si>
  <si>
    <t>M</t>
  </si>
  <si>
    <t>58344155</t>
  </si>
  <si>
    <t>štěrkodrť frakce 0/22</t>
  </si>
  <si>
    <t>171616424</t>
  </si>
  <si>
    <t>9,12*2 'Přepočtené koeficientem množství</t>
  </si>
  <si>
    <t>18</t>
  </si>
  <si>
    <t>181311103</t>
  </si>
  <si>
    <t>Rozprostření ornice tl vrstvy do 200 mm v rovině nebo ve svahu do 1:5 ručně</t>
  </si>
  <si>
    <t>-32156758</t>
  </si>
  <si>
    <t>Rozprostření a urovnání ornice v rovině nebo ve svahu sklonu do 1:5 ručně při souvislé ploše, tl. vrstvy do 200 mm</t>
  </si>
  <si>
    <t>https://podminky.urs.cz/item/CS_URS_2025_02/181311103</t>
  </si>
  <si>
    <t>"ohumusování za obrubami tl. 10cm" zelen</t>
  </si>
  <si>
    <t>19</t>
  </si>
  <si>
    <t>10364100</t>
  </si>
  <si>
    <t>zemina pro terénní úpravy - tříděná</t>
  </si>
  <si>
    <t>-1833557679</t>
  </si>
  <si>
    <t>238,900*0,1</t>
  </si>
  <si>
    <t>23,89*1,9 'Přepočtené koeficientem množství</t>
  </si>
  <si>
    <t>20</t>
  </si>
  <si>
    <t>181411131</t>
  </si>
  <si>
    <t>Založení parkového trávníku výsevem pl do 1000 m2 v rovině a ve svahu do 1:5</t>
  </si>
  <si>
    <t>-1298377001</t>
  </si>
  <si>
    <t>Založení trávníku na půdě předem připravené plochy do 1000 m2 výsevem včetně utažení parkového v rovině nebo na svahu do 1:5</t>
  </si>
  <si>
    <t>https://podminky.urs.cz/item/CS_URS_2025_02/181411131</t>
  </si>
  <si>
    <t>"osetí ohumuovaných ploch" zelen</t>
  </si>
  <si>
    <t>00572410</t>
  </si>
  <si>
    <t>osivo směs travní parková</t>
  </si>
  <si>
    <t>kg</t>
  </si>
  <si>
    <t>76474245</t>
  </si>
  <si>
    <t>238,9*0,02 'Přepočtené koeficientem množství</t>
  </si>
  <si>
    <t>22</t>
  </si>
  <si>
    <t>181951111</t>
  </si>
  <si>
    <t>Úprava pláně v hornině třídy těžitelnosti I skupiny 1 až 3 bez zhutnění strojně</t>
  </si>
  <si>
    <t>1294915716</t>
  </si>
  <si>
    <t>Úprava pláně vyrovnáním výškových rozdílů strojně v hornině třídy těžitelnosti I, skupiny 1 až 3 bez zhutnění</t>
  </si>
  <si>
    <t>https://podminky.urs.cz/item/CS_URS_2025_02/181951111</t>
  </si>
  <si>
    <t>"úprava podloží ploch zeleně za obrubami" 238,9</t>
  </si>
  <si>
    <t>23</t>
  </si>
  <si>
    <t>181951112</t>
  </si>
  <si>
    <t>Úprava pláně v hornině třídy těžitelnosti I skupiny 1 až 3 se zhutněním strojně</t>
  </si>
  <si>
    <t>-405641890</t>
  </si>
  <si>
    <t>Úprava pláně vyrovnáním výškových rozdílů strojně v hornině třídy těžitelnosti I, skupiny 1 až 3 se zhutněním</t>
  </si>
  <si>
    <t>https://podminky.urs.cz/item/CS_URS_2025_02/181951112</t>
  </si>
  <si>
    <t>"přehutnění podloží - lokální sanace" 312</t>
  </si>
  <si>
    <t>"hutnění zatávka BUS" 173,5</t>
  </si>
  <si>
    <t>"hutnění dopojení vjezdů a chodníků" 150,4+67,2</t>
  </si>
  <si>
    <t>24</t>
  </si>
  <si>
    <t>185804312</t>
  </si>
  <si>
    <t>Zalití rostlin vodou plocha přes 20 m2</t>
  </si>
  <si>
    <t>555846375</t>
  </si>
  <si>
    <t>Zalití rostlin vodou plochy záhonů jednotlivě přes 20 m2</t>
  </si>
  <si>
    <t>https://podminky.urs.cz/item/CS_URS_2025_02/185804312</t>
  </si>
  <si>
    <t>"zalití osetých ploch, spotřeba 20 l/m2, 3x v průběhu stavby" zelen*0,020*3</t>
  </si>
  <si>
    <t>25</t>
  </si>
  <si>
    <t>185851121</t>
  </si>
  <si>
    <t>Dovoz vody pro zálivku rostlin za vzdálenost do 1000 m</t>
  </si>
  <si>
    <t>-92906661</t>
  </si>
  <si>
    <t>Dovoz vody pro zálivku rostlin na vzdálenost do 1000 m</t>
  </si>
  <si>
    <t>https://podminky.urs.cz/item/CS_URS_2025_02/185851121</t>
  </si>
  <si>
    <t>26</t>
  </si>
  <si>
    <t>185851129</t>
  </si>
  <si>
    <t>Příplatek k dovozu vody pro zálivku rostlin do 1000 m ZKD 1000 m</t>
  </si>
  <si>
    <t>1778740476</t>
  </si>
  <si>
    <t>Dovoz vody pro zálivku rostlin Příplatek k ceně za každých dalších i započatých 1000 m</t>
  </si>
  <si>
    <t>https://podminky.urs.cz/item/CS_URS_2025_02/185851129</t>
  </si>
  <si>
    <t>14,334*4 'Přepočtené koeficientem množství</t>
  </si>
  <si>
    <t>Zakládání</t>
  </si>
  <si>
    <t>27</t>
  </si>
  <si>
    <t>212752401</t>
  </si>
  <si>
    <t>Trativod z drenážních trubek korugovaných PE-HD SN 8 perforace 360° včetně lože otevřený výkop DN 100 pro liniové stavby</t>
  </si>
  <si>
    <t>1772296409</t>
  </si>
  <si>
    <t>Trativody z drenážních trubek pro liniové stavby a komunikace se zřízením štěrkového lože pod trubky a s jejich obsypem v otevřeném výkopu trubka korugovaná sendvičová PE-HD SN 8 celoperforovaná 360° DN 100</t>
  </si>
  <si>
    <t>https://podminky.urs.cz/item/CS_URS_2025_02/212752401</t>
  </si>
  <si>
    <t>"trativody u zastávek BUS vč. lože a obsypu" 43+38</t>
  </si>
  <si>
    <t>Komunikace pozemní</t>
  </si>
  <si>
    <t>28</t>
  </si>
  <si>
    <t>564831011</t>
  </si>
  <si>
    <t>Podklad ze štěrkodrtě ŠD plochy do 100 m2 tl 100 mm</t>
  </si>
  <si>
    <t>1500901754</t>
  </si>
  <si>
    <t>Podklad ze štěrkodrti ŠD s rozprostřením a zhutněním plochy jednotlivě do 100 m2, po zhutnění tl. 100 mm</t>
  </si>
  <si>
    <t>https://podminky.urs.cz/item/CS_URS_2025_02/564831011</t>
  </si>
  <si>
    <t>"viz příl. 3.1 vzorové příčné řezy - 1. etapa"</t>
  </si>
  <si>
    <t>"podkladní vrstva ŠD tl. 10cm, chodníky" 67,2</t>
  </si>
  <si>
    <t>29</t>
  </si>
  <si>
    <t>564851011</t>
  </si>
  <si>
    <t>Podklad ze štěrkodrtě ŠD plochy do 100 m2 tl 150 mm</t>
  </si>
  <si>
    <t>-180239328</t>
  </si>
  <si>
    <t>Podklad ze štěrkodrti ŠD s rozprostřením a zhutněním plochy jednotlivě do 100 m2, po zhutnění tl. 150 mm</t>
  </si>
  <si>
    <t>https://podminky.urs.cz/item/CS_URS_2025_02/564851011</t>
  </si>
  <si>
    <t>"podkladní vrstva ŠD tl. 15cm, chodníky" 67,2</t>
  </si>
  <si>
    <t>30</t>
  </si>
  <si>
    <t>564851013</t>
  </si>
  <si>
    <t>Podklad ze štěrkodrtě ŠD plochy do 100 m2 tl 170 mm</t>
  </si>
  <si>
    <t>977481438</t>
  </si>
  <si>
    <t>Podklad ze štěrkodrti ŠD s rozprostřením a zhutněním plochy jednotlivě do 100 m2, po zhutnění tl. 170 mm</t>
  </si>
  <si>
    <t>https://podminky.urs.cz/item/CS_URS_2025_02/564851013</t>
  </si>
  <si>
    <t>"podkladní vrstva ŠD tl. 17cm, vjezdy" 150,4</t>
  </si>
  <si>
    <t>31</t>
  </si>
  <si>
    <t>564861111</t>
  </si>
  <si>
    <t>Podklad ze štěrkodrtě ŠD plochy přes 100 m2 tl 200 mm</t>
  </si>
  <si>
    <t>-1631075668</t>
  </si>
  <si>
    <t>Podklad ze štěrkodrti ŠD s rozprostřením a zhutněním plochy přes 100 m2, po zhutnění tl. 200 mm</t>
  </si>
  <si>
    <t>https://podminky.urs.cz/item/CS_URS_2025_02/564861111</t>
  </si>
  <si>
    <t>"viz příl. 3.1 vzorové příčné řezy - 1. etapa, zastávka BUS" 173,5</t>
  </si>
  <si>
    <t>32</t>
  </si>
  <si>
    <t>565155001</t>
  </si>
  <si>
    <t>Asfaltový beton vrstva podkladní ACP 16 + tl 70 mm š do 1,5 m z nemodifikovaného asfaltu</t>
  </si>
  <si>
    <t>-2141905654</t>
  </si>
  <si>
    <t>Asfaltový beton vrstva podkladní ACP 16 z nemodifikovaného asfaltu s rozprostřením a zhutněním ACP 16 + v pruhu šířky do 1,5 m, po zhutnění tl. 70 mm</t>
  </si>
  <si>
    <t>https://podminky.urs.cz/item/CS_URS_2025_02/565155001</t>
  </si>
  <si>
    <t>"vrstva ACP 16+, lokální sanace" 312</t>
  </si>
  <si>
    <t>33</t>
  </si>
  <si>
    <t>565176002</t>
  </si>
  <si>
    <t>Asfaltový beton vrstva podkladní ACP 22 + tl 110 mm š do 1,5 m z nemodifikovaného asfaltu</t>
  </si>
  <si>
    <t>-690165133</t>
  </si>
  <si>
    <t>Asfaltový beton vrstva podkladní ACP 22 z nemodifikovaného asfaltu s rozprostřením a zhutněním ACP 22 + v pruhu šířky do 1,5 m, po zhutnění tl. 110 mm</t>
  </si>
  <si>
    <t>https://podminky.urs.cz/item/CS_URS_2025_02/565176002</t>
  </si>
  <si>
    <t>"zapravení podél CB krytu podélná spáry TYP 1, š. 60cm" 12*0,6</t>
  </si>
  <si>
    <t>34</t>
  </si>
  <si>
    <t>567122114</t>
  </si>
  <si>
    <t>Podklad ze směsi stmelené cementem SC C 8/10 (KSC I) tl 150 mm</t>
  </si>
  <si>
    <t>-1052286056</t>
  </si>
  <si>
    <t>Podklad ze směsi stmelené cementem SC bez dilatačních spár, s rozprostřením a zhutněním SC C 8/10 (KSC I), po zhutnění tl. 150 mm</t>
  </si>
  <si>
    <t>https://podminky.urs.cz/item/CS_URS_2025_02/567122114</t>
  </si>
  <si>
    <t>"podkladní vrstva SC C8/10 tl. 15cm, vjezdy" 150,4</t>
  </si>
  <si>
    <t>35</t>
  </si>
  <si>
    <t>567132111</t>
  </si>
  <si>
    <t>Podklad ze směsi stmelené cementem SC C 8/10 (KSC I) tl 160 mm</t>
  </si>
  <si>
    <t>-810099129</t>
  </si>
  <si>
    <t>Podklad ze směsi stmelené cementem SC bez dilatačních spár, s rozprostřením a zhutněním SC C 8/10 (KSC I), po zhutnění tl. 160 mm</t>
  </si>
  <si>
    <t>https://podminky.urs.cz/item/CS_URS_2025_02/567132111</t>
  </si>
  <si>
    <t>"podkladní vrstva SC C8/10 tl. 16cm, lokální sanace" 312</t>
  </si>
  <si>
    <t>36</t>
  </si>
  <si>
    <t>567132113</t>
  </si>
  <si>
    <t>Podklad ze směsi stmelené cementem SC C 8/10 (KSC I) tl 180 mm</t>
  </si>
  <si>
    <t>1205507890</t>
  </si>
  <si>
    <t>Podklad ze směsi stmelené cementem SC bez dilatačních spár, s rozprostřením a zhutněním SC C 8/10 (KSC I), po zhutnění tl. 180 mm</t>
  </si>
  <si>
    <t>https://podminky.urs.cz/item/CS_URS_2025_02/567132113</t>
  </si>
  <si>
    <t>37</t>
  </si>
  <si>
    <t>567132114</t>
  </si>
  <si>
    <t>Podklad ze směsi stmelené cementem SC C 8/10 (KSC I) tl 190 mm</t>
  </si>
  <si>
    <t>1455176674</t>
  </si>
  <si>
    <t>Podklad ze směsi stmelené cementem SC bez dilatačních spár, s rozprostřením a zhutněním SC C 8/10 (KSC I), po zhutnění tl. 190 mm</t>
  </si>
  <si>
    <t>https://podminky.urs.cz/item/CS_URS_2025_02/567132114</t>
  </si>
  <si>
    <t>"obnova krytu - vrstva SC C8/10 v tl. 19cm podél silničních obrub v š. 40cm" (603+262+38)*0,4</t>
  </si>
  <si>
    <t>38</t>
  </si>
  <si>
    <t>571901111</t>
  </si>
  <si>
    <t>Posyp krytu kamenivem drceným nebo těženým do 5 kg/m2</t>
  </si>
  <si>
    <t>-127911664</t>
  </si>
  <si>
    <t>Posyp podkladu nebo krytu s rozprostřením a zhutněním kamenivem drceným nebo těženým, v množství do 5 kg/m2</t>
  </si>
  <si>
    <t>https://podminky.urs.cz/item/CS_URS_2025_02/571901111</t>
  </si>
  <si>
    <t>"posyp sanovaných trhlin kamenivem DK fr. 4/8 nebo 8/11, š. 1m na délku spáry" 100</t>
  </si>
  <si>
    <t>39</t>
  </si>
  <si>
    <t>572531135</t>
  </si>
  <si>
    <t>Oprava trhlin asfaltovou sanační hmotou š přes 70 mm</t>
  </si>
  <si>
    <t>-597329936</t>
  </si>
  <si>
    <t>Vyspravení trhlin dosavadního krytu asfaltovou sanační hmotou oprava trhlin šířky přes 70 mm</t>
  </si>
  <si>
    <t>https://podminky.urs.cz/item/CS_URS_2025_02/572531135</t>
  </si>
  <si>
    <t>"vyspravení trhlin š. 40-80mm, hl. 40-60mm, odstranění asf. směsi, čištění, penetračně adhezní nátěr, modifik. asf. zálivka za horka" 100</t>
  </si>
  <si>
    <t>40</t>
  </si>
  <si>
    <t>573231106</t>
  </si>
  <si>
    <t>Postřik živičný spojovací ze silniční emulze v množství 0,30 kg/m2</t>
  </si>
  <si>
    <t>299876390</t>
  </si>
  <si>
    <t>Postřik spojovací PS bez posypu kamenivem ze silniční emulze, v množství 0,30 kg/m2</t>
  </si>
  <si>
    <t>https://podminky.urs.cz/item/CS_URS_2025_02/573231106</t>
  </si>
  <si>
    <t>"viz příl. 3.1 vzorové příčné řezy - 1. etapa" 2950</t>
  </si>
  <si>
    <t>41</t>
  </si>
  <si>
    <t>573231107</t>
  </si>
  <si>
    <t>Postřik živičný spojovací ze silniční emulze v množství 0,40 kg/m2</t>
  </si>
  <si>
    <t>-62278243</t>
  </si>
  <si>
    <t>Postřik spojovací PS bez posypu kamenivem ze silniční emulze, v množství 0,40 kg/m2</t>
  </si>
  <si>
    <t>https://podminky.urs.cz/item/CS_URS_2025_02/573231107</t>
  </si>
  <si>
    <t>"viz příl. 3.1 vzorové příčné řezy - 1. etapa, celoplošně" 2950</t>
  </si>
  <si>
    <t>42</t>
  </si>
  <si>
    <t>576133221</t>
  </si>
  <si>
    <t>Asfaltový koberec mastixový SMA 11 S tl 40 mm š přes 3 m z modifikovaného asfaltu</t>
  </si>
  <si>
    <t>-2122297217</t>
  </si>
  <si>
    <t>Asfaltový koberec mastixový SMA 11 z modifikovaného asfaltu s rozprostřením a se zhutněním SMA 11 S v pruhu šířky přes 3 m, po zhutnění tl. 40 mm</t>
  </si>
  <si>
    <t>https://podminky.urs.cz/item/CS_URS_2025_02/576133221</t>
  </si>
  <si>
    <t>43</t>
  </si>
  <si>
    <t>577165122</t>
  </si>
  <si>
    <t>Asfaltový beton vrstva ložní ACL 16 + tl 70 mm š přes 3 m z nemodifikovaného asfaltu</t>
  </si>
  <si>
    <t>-488376658</t>
  </si>
  <si>
    <t>Asfaltový beton vrstva ložní ACL 16 z nemodifikovaného asfaltu s rozprostřením a zhutněním ACL 16 + v pruhu šířky přes 3 m, po zhutnění tl. 70 mm</t>
  </si>
  <si>
    <t>https://podminky.urs.cz/item/CS_URS_2025_02/577165122</t>
  </si>
  <si>
    <t>44</t>
  </si>
  <si>
    <t>581141213</t>
  </si>
  <si>
    <t>Kryt cementobetonový vozovek skupiny CB II tl 220 mm</t>
  </si>
  <si>
    <t>1011062400</t>
  </si>
  <si>
    <t>Kryt cementobetonový silničních komunikací skupiny CB II tl. 220 mm</t>
  </si>
  <si>
    <t>https://podminky.urs.cz/item/CS_URS_2025_02/581141213</t>
  </si>
  <si>
    <t>"viz příl. 3.1 vzorové příčné řezy - 1. etapa, zastávka BUS, vč. povrchové striáže taženou jutou" 173,5</t>
  </si>
  <si>
    <t>45</t>
  </si>
  <si>
    <t>596211110</t>
  </si>
  <si>
    <t>Kladení zámkové dlažby komunikací pro pěší ručně tl 60 mm skupiny A pl do 50 m2</t>
  </si>
  <si>
    <t>-298820767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</si>
  <si>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</si>
  <si>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</si>
  <si>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 xml:space="preserve">"zapravení chodníků, dílčí plochy do 50m2, vč. lože tl. 4cm" 67,2 </t>
  </si>
  <si>
    <t>46</t>
  </si>
  <si>
    <t>596212210</t>
  </si>
  <si>
    <t>Kladení zámkové dlažby pozemních komunikací ručně tl 80 mm skupiny A pl do 50 m2</t>
  </si>
  <si>
    <t>-185075616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</si>
  <si>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</si>
  <si>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https://podminky.urs.cz/item/CS_URS_2025_02/596212210</t>
  </si>
  <si>
    <t>"zapravení vjezdů, dílčí plochy do 50m2, vč. lože tl. 4cm - využití původní dlažby" 150,4</t>
  </si>
  <si>
    <t>"zapravení vjezdů, dílčí plochy do 50m2, vč. lože tl. 4cm - nová dlažba místo původní žul. kostky" 19,5</t>
  </si>
  <si>
    <t>47</t>
  </si>
  <si>
    <t>59245013</t>
  </si>
  <si>
    <t>dlažba zámková betonová tvaru I 200x165mm tl 80mm přírodní</t>
  </si>
  <si>
    <t>-118344590</t>
  </si>
  <si>
    <t>19,5*1,02 'Přepočtené koeficientem množství</t>
  </si>
  <si>
    <t>Úpravy povrchů, podlahy a osazování výplní</t>
  </si>
  <si>
    <t>48</t>
  </si>
  <si>
    <t>631319200R</t>
  </si>
  <si>
    <t>Příplatek za přidání kompozitových vláken do betonu (rozptýlená výztuž)</t>
  </si>
  <si>
    <t>1914759686</t>
  </si>
  <si>
    <t>"kompozitová vlákna do CB krytu" 173,5*0,22</t>
  </si>
  <si>
    <t>Vedení trubní dálková a přípojná</t>
  </si>
  <si>
    <t>49</t>
  </si>
  <si>
    <t>890411811</t>
  </si>
  <si>
    <t>Bourání šachet z prefabrikovaných skruží ručně obestavěného prostoru do 1,5 m3</t>
  </si>
  <si>
    <t>CS ÚRS 2025 01</t>
  </si>
  <si>
    <t>-1133705798</t>
  </si>
  <si>
    <t>Bourání šachet a jímek ručně velikosti obestavěného prostoru do 1,5 m3 z prefabrikovaných skruží</t>
  </si>
  <si>
    <t>https://podminky.urs.cz/item/CS_URS_2025_01/890411811</t>
  </si>
  <si>
    <t>"vybourání UV, objem cca 0,7 m3OP/kus, hmotnost 1,92 t/m3OP" 1*0,7</t>
  </si>
  <si>
    <t>50</t>
  </si>
  <si>
    <t>899132121</t>
  </si>
  <si>
    <t>Výměna (výšková úprava) poklopu kanalizačního pevného s ošetřením podkladu hloubky do 25 cm</t>
  </si>
  <si>
    <t>kus</t>
  </si>
  <si>
    <t>-426245723</t>
  </si>
  <si>
    <t>Výměna (výšková úprava) poklopu kanalizačního s rámem pevným s ošetřením podkladních vrstev hloubky do 25 cm</t>
  </si>
  <si>
    <t>https://podminky.urs.cz/item/CS_URS_2025_02/899132121</t>
  </si>
  <si>
    <t>51</t>
  </si>
  <si>
    <t>899132212</t>
  </si>
  <si>
    <t>Výměna (výšková úprava) poklopu vodovodního samonivelačního nebo pevného šoupátkového</t>
  </si>
  <si>
    <t>726945147</t>
  </si>
  <si>
    <t>https://podminky.urs.cz/item/CS_URS_2025_02/899132212</t>
  </si>
  <si>
    <t>52</t>
  </si>
  <si>
    <t>899132213</t>
  </si>
  <si>
    <t>Výměna (výšková úprava) poklopu vodovodního samonivelačního nebo pevného hydrantového</t>
  </si>
  <si>
    <t>-956982475</t>
  </si>
  <si>
    <t>https://podminky.urs.cz/item/CS_URS_2025_02/899132213</t>
  </si>
  <si>
    <t>53</t>
  </si>
  <si>
    <t>899133211</t>
  </si>
  <si>
    <t>Výměna (výšková úprava) vtokové mříže uliční vpusti s použitím betonových vyrovnávacích prvků</t>
  </si>
  <si>
    <t>1429583141</t>
  </si>
  <si>
    <t>Výměna (výšková úprava) vtokové mříže uliční vpusti na betonové skruži s použitím betonových vyrovnávacích prvků</t>
  </si>
  <si>
    <t>https://podminky.urs.cz/item/CS_URS_2025_02/899133211</t>
  </si>
  <si>
    <t>Ostatní konstrukce a práce, bourání</t>
  </si>
  <si>
    <t>54</t>
  </si>
  <si>
    <t>912111112</t>
  </si>
  <si>
    <t>Montáž zábrany parkovací sloupku v do 1000 mm se zabetonovanou patkou</t>
  </si>
  <si>
    <t>514538247</t>
  </si>
  <si>
    <t>https://podminky.urs.cz/item/CS_URS_2025_02/912111112</t>
  </si>
  <si>
    <t>"zahrazovací sloupky v křižovatce ZÚ ul. Branka" 12+10</t>
  </si>
  <si>
    <t>55</t>
  </si>
  <si>
    <t>74910120R</t>
  </si>
  <si>
    <t>sloupek parkovací pevný litinový v. 1000mm</t>
  </si>
  <si>
    <t>-2108183836</t>
  </si>
  <si>
    <t>56</t>
  </si>
  <si>
    <t>915131112</t>
  </si>
  <si>
    <t>Vodorovné dopravní značení přechody pro chodce, šipky, symboly retroreflexní bílá barva</t>
  </si>
  <si>
    <t>2093593296</t>
  </si>
  <si>
    <t>Vodorovné dopravní značení stříkané barvou přechody pro chodce, šipky, symboly bílé retroreflexní</t>
  </si>
  <si>
    <t>https://podminky.urs.cz/item/CS_URS_2025_02/915131112</t>
  </si>
  <si>
    <t>"přechod pro chodce" 66</t>
  </si>
  <si>
    <t>57</t>
  </si>
  <si>
    <t>915231112</t>
  </si>
  <si>
    <t>Vodorovné dopravní značení přechody pro chodce, šipky, symboly retroreflexní bílý plast</t>
  </si>
  <si>
    <t>-579657848</t>
  </si>
  <si>
    <t>Vodorovné dopravní značení stříkaným plastem přechody pro chodce, šipky, symboly nápisy bílé retroreflexní</t>
  </si>
  <si>
    <t>https://podminky.urs.cz/item/CS_URS_2025_02/915231112</t>
  </si>
  <si>
    <t>58</t>
  </si>
  <si>
    <t>915621111</t>
  </si>
  <si>
    <t>Předznačení vodorovného plošného značení</t>
  </si>
  <si>
    <t>-1605056150</t>
  </si>
  <si>
    <t>Předznačení pro vodorovné značení stříkané barvou nebo prováděné z nátěrových hmot plošné šipky, symboly, nápisy</t>
  </si>
  <si>
    <t>https://podminky.urs.cz/item/CS_URS_2025_02/915621111</t>
  </si>
  <si>
    <t>59</t>
  </si>
  <si>
    <t>916111122</t>
  </si>
  <si>
    <t>Osazení obruby z drobných kostek bez boční opěry do lože z betonu prostého</t>
  </si>
  <si>
    <t>360184854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</si>
  <si>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</si>
  <si>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https://podminky.urs.cz/item/CS_URS_2025_02/916111122</t>
  </si>
  <si>
    <t>"zpětné zadláždění dvouřádku - vnitřní řada" 58</t>
  </si>
  <si>
    <t>60</t>
  </si>
  <si>
    <t>916111123</t>
  </si>
  <si>
    <t>Osazení obruby z drobných kostek s boční opěrou do lože z betonu prostého</t>
  </si>
  <si>
    <t>325317956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</si>
  <si>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</si>
  <si>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https://podminky.urs.cz/item/CS_URS_2025_02/916111123</t>
  </si>
  <si>
    <t>"zpětné zadláždění dvouřádku - vnější řada" 58</t>
  </si>
  <si>
    <t>61</t>
  </si>
  <si>
    <t>916131213</t>
  </si>
  <si>
    <t>Osazení silničního obrubníku betonového stojatého s boční opěrou do lože z betonu prostého</t>
  </si>
  <si>
    <t>-1016111931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</si>
  <si>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</si>
  <si>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https://podminky.urs.cz/item/CS_URS_2025_02/916131213</t>
  </si>
  <si>
    <t xml:space="preserve">"viz příl. 3.1 vzorové příčné řezy - 1. etapa" </t>
  </si>
  <si>
    <t>"obrubník 15/25" 603</t>
  </si>
  <si>
    <t>"obrubník 15/15N" 262</t>
  </si>
  <si>
    <t>"obrubník 15/15-25LP" 38</t>
  </si>
  <si>
    <t>62</t>
  </si>
  <si>
    <t>59217031</t>
  </si>
  <si>
    <t>obrubník silniční betonový 1000x150x250mm</t>
  </si>
  <si>
    <t>-1962327331</t>
  </si>
  <si>
    <t>603*1,02 'Přepočtené koeficientem množství</t>
  </si>
  <si>
    <t>63</t>
  </si>
  <si>
    <t>59217029</t>
  </si>
  <si>
    <t>obrubník silniční betonový nájezdový 1000x150x150mm</t>
  </si>
  <si>
    <t>-1160526037</t>
  </si>
  <si>
    <t>262*1,02 'Přepočtené koeficientem množství</t>
  </si>
  <si>
    <t>64</t>
  </si>
  <si>
    <t>59217076</t>
  </si>
  <si>
    <t>obrubník silniční betonový přechodový 1000x150x250mm</t>
  </si>
  <si>
    <t>577151450</t>
  </si>
  <si>
    <t>38*1,02 'Přepočtené koeficientem množství</t>
  </si>
  <si>
    <t>65</t>
  </si>
  <si>
    <t>916431112</t>
  </si>
  <si>
    <t>Osazení bezbariérového betonového obrubníku do betonového lože tl 150 mm s boční opěrou</t>
  </si>
  <si>
    <t>-1290658296</t>
  </si>
  <si>
    <t>Osazení betonového bezbariérového obrubníku s ložem betonovým tl. 150 mm úložná šířka do 400 mm s boční opěrou</t>
  </si>
  <si>
    <t>https://podminky.urs.cz/item/CS_URS_2025_02/916431112</t>
  </si>
  <si>
    <t>"zastávkový obrubník vč. přechodových kusů" 18+20+2+2</t>
  </si>
  <si>
    <t>66</t>
  </si>
  <si>
    <t>59217095</t>
  </si>
  <si>
    <t>obrubník betonový bezbariérový přímý 330mm</t>
  </si>
  <si>
    <t>302121547</t>
  </si>
  <si>
    <t>67</t>
  </si>
  <si>
    <t>59217094</t>
  </si>
  <si>
    <t>obrubník betonový bezbarierový přechodový 250-310mm</t>
  </si>
  <si>
    <t>-613976612</t>
  </si>
  <si>
    <t>4*1,02 'Přepočtené koeficientem množství</t>
  </si>
  <si>
    <t>68</t>
  </si>
  <si>
    <t>919122112</t>
  </si>
  <si>
    <t>Těsnění spár zálivkou za tepla pro komůrky š 10 mm hl 25 mm s těsnicím profilem</t>
  </si>
  <si>
    <t>-636430534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</si>
  <si>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</si>
  <si>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https://podminky.urs.cz/item/CS_URS_2025_02/919122112</t>
  </si>
  <si>
    <t>"spára TYP 1 vč. hobry máčené v asfaltu" 12</t>
  </si>
  <si>
    <t>"spára TYP 3 vč. hobry máčené v asfaltu" 27,5+22</t>
  </si>
  <si>
    <t>"spára TYP 5 bez hobry " 56,4</t>
  </si>
  <si>
    <t>69</t>
  </si>
  <si>
    <t>919122131</t>
  </si>
  <si>
    <t>Těsnění spár zálivkou za tepla pro komůrky š 20 mm hl 30 mm s těsnicím profilem</t>
  </si>
  <si>
    <t>1661077841</t>
  </si>
  <si>
    <t>Utěsnění dilatačních spár zálivkou za tepla v cementobetonovém nebo živičném krytu včetně adhezního nátěru s těsnicím profilem pod zálivkou, pro komůrky šířky 20 mm, hloubky 30 mm</t>
  </si>
  <si>
    <t>https://podminky.urs.cz/item/CS_URS_2025_02/919122131</t>
  </si>
  <si>
    <t>"spára TYP 2 vč. hobry máčené v asfaltu" 20,2</t>
  </si>
  <si>
    <t>"spára TYP 4 vč. těsnícího provazce z mikroporézní pryže" 22</t>
  </si>
  <si>
    <t>70</t>
  </si>
  <si>
    <t>919131111</t>
  </si>
  <si>
    <t>Vyztužení dilatačních spár kluznými trny D 25 mm dl 500 mm v CB krytu</t>
  </si>
  <si>
    <t>-1184447234</t>
  </si>
  <si>
    <t>Vyztužení dilatačních spár v cementobetonovém krytu kluznými trny průměru 25 mm, délky 500 mm</t>
  </si>
  <si>
    <t>https://podminky.urs.cz/item/CS_URS_2025_02/919131111</t>
  </si>
  <si>
    <t>71</t>
  </si>
  <si>
    <t>919716111</t>
  </si>
  <si>
    <t>Výztuž cementobetonového krytu ze svařovaných sítí hmotnosti do 7,5 kg/m2</t>
  </si>
  <si>
    <t>-1578983158</t>
  </si>
  <si>
    <t>Ocelová výztuž cementobetonového krytu ze svařovaných sítí hmotnosti do 7,5 kg/m2</t>
  </si>
  <si>
    <t>https://podminky.urs.cz/item/CS_URS_2025_02/919716111</t>
  </si>
  <si>
    <t xml:space="preserve">"viz příl. 3.1 vzorové příčné řezy - 1. etapa, zastávka BUS" </t>
  </si>
  <si>
    <t>"výztuž z kari sítí 150/150/8, hmotnost 5,4 t/m2, ve dvou vrstvách" 173,5*2*0,0054</t>
  </si>
  <si>
    <t>72</t>
  </si>
  <si>
    <t>919732211</t>
  </si>
  <si>
    <t>Styčná spára napojení nového živičného povrchu na stávající za tepla š 15 mm hl 25 mm s prořezáním</t>
  </si>
  <si>
    <t>-1281507650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</si>
  <si>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</si>
  <si>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https://podminky.urs.cz/item/CS_URS_2025_02/919732211</t>
  </si>
  <si>
    <t>"zaříznutí asfaltu v místech napojení na stáv. stav a zalití zálivkou" 64,1</t>
  </si>
  <si>
    <t>73</t>
  </si>
  <si>
    <t>919735111</t>
  </si>
  <si>
    <t>Řezání stávajícího živičného krytu hl do 50 mm</t>
  </si>
  <si>
    <t>2123006654</t>
  </si>
  <si>
    <t>Řezání stávajícího živičného krytu nebo podkladu hloubky do 50 mm</t>
  </si>
  <si>
    <t>https://podminky.urs.cz/item/CS_URS_2025_02/919735111</t>
  </si>
  <si>
    <t>"zaříznutí asfaltu v místech napojení na stáv. stav" 64,1</t>
  </si>
  <si>
    <t>74</t>
  </si>
  <si>
    <t>919735115</t>
  </si>
  <si>
    <t>Řezání stávajícího živičného krytu hl přes 200 do 250 mm</t>
  </si>
  <si>
    <t>-1500610702</t>
  </si>
  <si>
    <t>Řezání stávajícího živičného krytu nebo podkladu hloubky přes 200 do 250 mm</t>
  </si>
  <si>
    <t>https://podminky.urs.cz/item/CS_URS_2025_02/919735115</t>
  </si>
  <si>
    <t>"prožíznutí spar hl. 22cm"</t>
  </si>
  <si>
    <t>"spára TYP 1" 12</t>
  </si>
  <si>
    <t>"spára TYP 2" 20,2</t>
  </si>
  <si>
    <t>75</t>
  </si>
  <si>
    <t>919735122</t>
  </si>
  <si>
    <t>Řezání stávajícího betonového krytu hl přes 50 do 100 mm</t>
  </si>
  <si>
    <t>-2049858856</t>
  </si>
  <si>
    <t>Řezání stávajícího betonového krytu nebo podkladu hloubky přes 50 do 100 mm</t>
  </si>
  <si>
    <t>https://podminky.urs.cz/item/CS_URS_2025_02/919735122</t>
  </si>
  <si>
    <t>"prožíznutí spar hl. 7cm"</t>
  </si>
  <si>
    <t>"spára TYP 5" 56,4</t>
  </si>
  <si>
    <t>76</t>
  </si>
  <si>
    <t>919735125</t>
  </si>
  <si>
    <t>Řezání stávajícího betonového krytu hl přes 200 do 250 mm</t>
  </si>
  <si>
    <t>-1869006006</t>
  </si>
  <si>
    <t>Řezání stávajícího betonového krytu nebo podkladu hloubky přes 200 do 250 mm</t>
  </si>
  <si>
    <t>https://podminky.urs.cz/item/CS_URS_2025_02/919735125</t>
  </si>
  <si>
    <t>"spára TYP 3" 27,5+22</t>
  </si>
  <si>
    <t>77</t>
  </si>
  <si>
    <t>935114222</t>
  </si>
  <si>
    <t>Osazení štěrbinového odvodňovacího betonového žlabu 400x500 mm se spádem 0,5 %</t>
  </si>
  <si>
    <t>2100969525</t>
  </si>
  <si>
    <t>Osazení štěrbinového odvodňovacího betonového žlabu rozměru 400x500 mm se spádem dna 0,5 %</t>
  </si>
  <si>
    <t>https://podminky.urs.cz/item/CS_URS_2025_02/935114222</t>
  </si>
  <si>
    <t>"štěrbinový žlab vč. betonového lože z mezerovitého betonu tl. 10cm a zafixování cem. maltou tl. 3cm" 18+20</t>
  </si>
  <si>
    <t>78</t>
  </si>
  <si>
    <t>59221029</t>
  </si>
  <si>
    <t>trouba s průběžnou štěrbinou a kolmými boky betonová D400 spád dna 0,5% 400x500mm</t>
  </si>
  <si>
    <t>-1317583438</t>
  </si>
  <si>
    <t>79</t>
  </si>
  <si>
    <t>935114223</t>
  </si>
  <si>
    <t>Osazení záslepky štěrbinového odvodňovacího betonového žlabu 400x500 mm</t>
  </si>
  <si>
    <t>2044667561</t>
  </si>
  <si>
    <t>Osazení štěrbinového odvodňovacího betonového žlabu rozměru 400x500 mm záslepky</t>
  </si>
  <si>
    <t>https://podminky.urs.cz/item/CS_URS_2025_02/935114223</t>
  </si>
  <si>
    <t>80</t>
  </si>
  <si>
    <t>59221668</t>
  </si>
  <si>
    <t>záslepka pro štěrbinovou troubu s kolmými boky 400x500x120mm</t>
  </si>
  <si>
    <t>1246479107</t>
  </si>
  <si>
    <t>81</t>
  </si>
  <si>
    <t>935114224</t>
  </si>
  <si>
    <t>Osazení čisticího kusu štěrbinového odvodňovacího betonového žlabu 400x500 mm</t>
  </si>
  <si>
    <t>69248328</t>
  </si>
  <si>
    <t>Osazení štěrbinového odvodňovacího betonového žlabu rozměru 400x500 mm čisticího kusu</t>
  </si>
  <si>
    <t>https://podminky.urs.cz/item/CS_URS_2025_02/935114224</t>
  </si>
  <si>
    <t>82</t>
  </si>
  <si>
    <t>59221053</t>
  </si>
  <si>
    <t>kus čisticí pro štěrbinovou troubu s kolmými boky E600 400x500x1000mm</t>
  </si>
  <si>
    <t>-1903772575</t>
  </si>
  <si>
    <t>83</t>
  </si>
  <si>
    <t>935114225</t>
  </si>
  <si>
    <t>Osazení vpusťového kompletu štěrbinového odvodňovacího betonového žlabu 400x500 mm</t>
  </si>
  <si>
    <t>831139636</t>
  </si>
  <si>
    <t>Osazení štěrbinového odvodňovacího betonového žlabu rozměru 400x500 mm vpusťového kompletu</t>
  </si>
  <si>
    <t>https://podminky.urs.cz/item/CS_URS_2025_02/935114225</t>
  </si>
  <si>
    <t>84</t>
  </si>
  <si>
    <t>59223313</t>
  </si>
  <si>
    <t>vpusťový komplet pro štěrbinovou troubu s kolmými boky E600 400x500x1000mm</t>
  </si>
  <si>
    <t>1554911273</t>
  </si>
  <si>
    <t>85</t>
  </si>
  <si>
    <t>966006254R</t>
  </si>
  <si>
    <t xml:space="preserve">Odstranění sloupku zahrazovacího pevného kamenného </t>
  </si>
  <si>
    <t>-337953855</t>
  </si>
  <si>
    <t>Odstranění sloupku zahrazovacího s odklizením materiálu na vzdálenost do 20 m nebo s naložením na dopravní prostředek flexibilního</t>
  </si>
  <si>
    <t>"demontáž, odvoz a likvidace žulových zahrazovacích sloupků" 9+10</t>
  </si>
  <si>
    <t>86</t>
  </si>
  <si>
    <t>977151118</t>
  </si>
  <si>
    <t>Jádrové vrty diamantovými korunkami do stavebních materiálů D přes 90 do 100 mm</t>
  </si>
  <si>
    <t>1164265595</t>
  </si>
  <si>
    <t>Jádrové vrty diamantovými korunkami do stavebních materiálů (železobetonu, betonu, cihel, obkladů, dlažeb, kamene) průměru přes 90 do 100 mm</t>
  </si>
  <si>
    <t>https://podminky.urs.cz/item/CS_URS_2025_02/977151118</t>
  </si>
  <si>
    <t>"napojení trativodů do stěny UV vč. utěsnění" 2*0,1</t>
  </si>
  <si>
    <t>87</t>
  </si>
  <si>
    <t>979054451</t>
  </si>
  <si>
    <t>Očištění vybouraných zámkových dlaždic s původním spárováním z kameniva těženého</t>
  </si>
  <si>
    <t>-192634337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</si>
  <si>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</si>
  <si>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</si>
  <si>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"očištění rozebrané dlažby ve vjezdech a chodnících, uložení v místě pro zpětné použití"</t>
  </si>
  <si>
    <t>88</t>
  </si>
  <si>
    <t>979071022</t>
  </si>
  <si>
    <t>Očištění dlažebních kostek drobných se spárováním živičnou směsí nebo MC při překopech inženýrských sítí</t>
  </si>
  <si>
    <t>-478532469</t>
  </si>
  <si>
    <t>Očištění vybouraných dlažebních kostek při překopech inženýrských sítí od spojovacího materiálu, s přemístěním hmot na skládku na vzdálenost do 3 m nebo s naložením na dopravní prostředek drobných, s původním vyplněním spár živicí nebo cementovou maltou</t>
  </si>
  <si>
    <t>https://podminky.urs.cz/item/CS_URS_2025_02/979071022</t>
  </si>
  <si>
    <t>"očištění vybourané kostky"</t>
  </si>
  <si>
    <t>"rozebrání nájezdů ve vjezdech, očištění a použití zpět" 19,5</t>
  </si>
  <si>
    <t>"vybourání řádku z žul. kostek, hmotnost 0,115 t/m, odvoz do skladu investora" 769,5*0,1</t>
  </si>
  <si>
    <t>"vybourání dvouřádku z žul. kostek, bude použito zpět" 2*58*0,1</t>
  </si>
  <si>
    <t>997</t>
  </si>
  <si>
    <t>Doprava suti a vybouraných hmot</t>
  </si>
  <si>
    <t>89</t>
  </si>
  <si>
    <t>997221551</t>
  </si>
  <si>
    <t>Vodorovná doprava suti ze sypkých materiálů do 1 km</t>
  </si>
  <si>
    <t>917497476</t>
  </si>
  <si>
    <t>Vodorovná doprava suti bez naložení, ale se složením a s hrubým urovnáním ze sypkých materiálů, na vzdálenost do 1 km</t>
  </si>
  <si>
    <t>https://podminky.urs.cz/item/CS_URS_2025_01/997221551</t>
  </si>
  <si>
    <t>"odvoz suti na skládku VZD 10km"</t>
  </si>
  <si>
    <t>"vybourání stmelených vrstev tl. 16cm - lokální sanace, suť 0,333 t/m2" 312*0,333</t>
  </si>
  <si>
    <t>"vybourání stmelených vrstev tl. 19cm - podél obrub při obnově krytu, suť 0,395 t/m2" (603+262+38)*0,4*0,395</t>
  </si>
  <si>
    <t>"vybourání stmelených vrstev tl. 30cm - nájezdy vjezdů, suť 0,624 t/m2" (19,5+150,4)*0,624</t>
  </si>
  <si>
    <t>"frézování v tl. 6cm - lokální sanace, suť 0,138 t/m2" 312*0,138</t>
  </si>
  <si>
    <t>"frézování v celkové tl. 11cm, suť 0,253 t/m2" 3123,5*0,253</t>
  </si>
  <si>
    <t>"vybourání ležatých obrub vč. lože, suť 0,290 t/m" 108,3*0,290</t>
  </si>
  <si>
    <t>"vybourání stojatých obrub vč. lože, suť 0,205 t/m" 787,1*0,205</t>
  </si>
  <si>
    <t>"vybourání UV, objem cca 0,7 m3OP/kus, hmotnost 1,92 t/m3OP" 1*0,7*1,92</t>
  </si>
  <si>
    <t>90</t>
  </si>
  <si>
    <t>997221559</t>
  </si>
  <si>
    <t>Příplatek ZKD 1 km u vodorovné dopravy suti ze sypkých materiálů</t>
  </si>
  <si>
    <t>1861924192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</si>
  <si>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</si>
  <si>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</si>
  <si>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"příplatek za zvětšený odvoz suti na skládku VZD 10km"</t>
  </si>
  <si>
    <t>1379,997*9 'Přepočtené koeficientem množství</t>
  </si>
  <si>
    <t>91</t>
  </si>
  <si>
    <t>997221571</t>
  </si>
  <si>
    <t>Vodorovná doprava vybouraných hmot do 1 km</t>
  </si>
  <si>
    <t>427930430</t>
  </si>
  <si>
    <t>Vodorovná doprava vybouraných hmot bez naložení, ale se složením a s hrubým urovnáním na vzdálenost do 1 km</t>
  </si>
  <si>
    <t>https://podminky.urs.cz/item/CS_URS_2025_01/997221571</t>
  </si>
  <si>
    <t>"odvoz na skládku do 10km"</t>
  </si>
  <si>
    <t>"řádek z žul. kostek, hmotnost 0,115 t/m, odvoz do skladu investora" 769,5*0,115</t>
  </si>
  <si>
    <t>"kostka ve vjezdech, odvoz do skladu investora, hmotnost 0,250 t/m2" 19,5*0,250</t>
  </si>
  <si>
    <t>92</t>
  </si>
  <si>
    <t>997221579</t>
  </si>
  <si>
    <t>Příplatek ZKD 1 km u vodorovné dopravy vybouraných hmot</t>
  </si>
  <si>
    <t>-490455198</t>
  </si>
  <si>
    <t>Vodorovná doprava vybouraných hmot bez naložení, ale se složením a s hrubým urovnáním na vzdálenost Příplatek k ceně za každý další započatý 1 km přes 1 km</t>
  </si>
  <si>
    <t>https://podminky.urs.cz/item/CS_URS_2025_01/997221579</t>
  </si>
  <si>
    <t>"příplatek za zvětšený odvoz na skládku do 10km"</t>
  </si>
  <si>
    <t>93,368*9 'Přepočtené koeficientem množství</t>
  </si>
  <si>
    <t>93</t>
  </si>
  <si>
    <t>997221611</t>
  </si>
  <si>
    <t>Nakládání suti na dopravní prostředky pro vodorovnou dopravu</t>
  </si>
  <si>
    <t>1904148405</t>
  </si>
  <si>
    <t>Nakládání na dopravní prostředky pro vodorovnou dopravu suti</t>
  </si>
  <si>
    <t>https://podminky.urs.cz/item/CS_URS_2025_01/997221611</t>
  </si>
  <si>
    <t>94</t>
  </si>
  <si>
    <t>997221612</t>
  </si>
  <si>
    <t>Nakládání vybouraných hmot na dopravní prostředky pro vodorovnou dopravu</t>
  </si>
  <si>
    <t>-918865501</t>
  </si>
  <si>
    <t>Nakládání na dopravní prostředky pro vodorovnou dopravu vybouraných hmot</t>
  </si>
  <si>
    <t>https://podminky.urs.cz/item/CS_URS_2025_01/997221612</t>
  </si>
  <si>
    <t>95</t>
  </si>
  <si>
    <t>997221861</t>
  </si>
  <si>
    <t>Poplatek za uložení na recyklační skládce (skládkovné) stavebního odpadu z prostého betonu pod kódem 17 01 01</t>
  </si>
  <si>
    <t>2124599603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</si>
  <si>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</si>
  <si>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</si>
  <si>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96</t>
  </si>
  <si>
    <t>997221875</t>
  </si>
  <si>
    <t>Poplatek za uložení na recyklační skládce (skládkovné) stavebního odpadu asfaltového bez obsahu dehtu zatříděného do Katalogu odpadů pod kódem 17 03 02</t>
  </si>
  <si>
    <t>1330016781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</si>
  <si>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</si>
  <si>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</si>
  <si>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998</t>
  </si>
  <si>
    <t>Přesun hmot</t>
  </si>
  <si>
    <t>97</t>
  </si>
  <si>
    <t>998225111</t>
  </si>
  <si>
    <t>Přesun hmot pro pozemní komunikace s krytem z kamene, monolitickým betonovým nebo živičným</t>
  </si>
  <si>
    <t>-176561213</t>
  </si>
  <si>
    <t>Přesun hmot pro komunikace s krytem z kameniva, monolitickým betonovým nebo živičným dopravní vzdálenost do 200 m jakékoliv délky objektu</t>
  </si>
  <si>
    <t>https://podminky.urs.cz/item/CS_URS_2025_02/998225111</t>
  </si>
  <si>
    <t>122251101</t>
  </si>
  <si>
    <t>Odkopávky a prokopávky nezapažené v hornině třídy těžitelnosti I skupiny 3 objem do 20 m3 strojně</t>
  </si>
  <si>
    <t>Odkopávky a prokopávky nezapažené strojně v hornině třídy těžitelnosti I skupiny 3 do 20 m3</t>
  </si>
  <si>
    <t>https://podminky.urs.cz/item/CS_URS_2025_02/122251101</t>
  </si>
  <si>
    <t>"úprava podloží ploch zeleně za obrubami" 316,2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</si>
  <si>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</si>
  <si>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</si>
  <si>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</si>
  <si>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</si>
  <si>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59217017</t>
  </si>
  <si>
    <t>obrubník betonový chodníkový 1000x100x250mm</t>
  </si>
  <si>
    <t>137</t>
  </si>
  <si>
    <t>8,22</t>
  </si>
  <si>
    <t>SO 102.1 - Oprava chodníků - 1. etapa</t>
  </si>
  <si>
    <t>111301111</t>
  </si>
  <si>
    <t>Sejmutí drnu tl do 100 mm s přemístěním do 50 m nebo naložením na dopravní prostředek</t>
  </si>
  <si>
    <t>1537460473</t>
  </si>
  <si>
    <t>Sejmutí drnu tl. do 100 mm, v jakékoliv ploše</t>
  </si>
  <si>
    <t>https://podminky.urs.cz/item/CS_URS_2025_02/111301111</t>
  </si>
  <si>
    <t>"sejmutí drnu s naložením, odvoz na skládku" 93,2</t>
  </si>
  <si>
    <t>672478936</t>
  </si>
  <si>
    <t>"předláždění chodníku v křižovatce s ul. Hlavní" 76+104</t>
  </si>
  <si>
    <t>113106144</t>
  </si>
  <si>
    <t>Rozebrání dlažeb ze zámkových dlaždic komunikací pro pěší strojně pl přes 50 m2</t>
  </si>
  <si>
    <t>-1370385094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</si>
  <si>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</si>
  <si>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https://podminky.urs.cz/item/CS_URS_2025_02/113106144</t>
  </si>
  <si>
    <t>"rozebrání dlažby chodníků, odvoz na skládku, suť 0,260 t/m2" 457</t>
  </si>
  <si>
    <t>113106271</t>
  </si>
  <si>
    <t>Rozebrání dlažeb vozovek ze zámkové dlažby s ložem z kameniva strojně pl přes 50 do 200 m2</t>
  </si>
  <si>
    <t>1533897197</t>
  </si>
  <si>
    <t>Rozebrání dlažeb vozovek a ploch s přemístěním hmot na skládku na vzdálenost do 3 m nebo s naložením na dopravní prostředek, s jakoukoliv výplní spár strojně plochy jednotlivě přes 50 m2 do 200 m2 ze zámkové dlažby s ložem z kameniva</t>
  </si>
  <si>
    <t>https://podminky.urs.cz/item/CS_URS_2025_02/113106271</t>
  </si>
  <si>
    <t>"rozebrání dlažby vjezdů, odvoz na skládku, suť 0,295 t/m2" 117,6</t>
  </si>
  <si>
    <t>113107162</t>
  </si>
  <si>
    <t>Odstranění podkladu z kameniva drceného tl přes 100 do 200 mm strojně pl přes 50 do 200 m2</t>
  </si>
  <si>
    <t>-534679234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</si>
  <si>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</si>
  <si>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https://podminky.urs.cz/item/CS_URS_2025_02/113107162</t>
  </si>
  <si>
    <t>"odstranění štěrků vjezdů, suť 0,290 t/m2" 117,6</t>
  </si>
  <si>
    <t>113107163</t>
  </si>
  <si>
    <t>Odstranění podkladu z kameniva drceného tl přes 200 do 300 mm strojně pl přes 50 do 200 m2</t>
  </si>
  <si>
    <t>518351875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</si>
  <si>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</si>
  <si>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https://podminky.urs.cz/item/CS_URS_2025_02/113107163</t>
  </si>
  <si>
    <t>"odstranění štěrků v chodnících tl. cca 25cm, suť 0,367 t/m2" 457+74+106</t>
  </si>
  <si>
    <t>113107171</t>
  </si>
  <si>
    <t>Odstranění podkladu z betonu prostého tl přes 100 do 150 mm strojně pl přes 50 do 200 m2</t>
  </si>
  <si>
    <t>-1207593875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</si>
  <si>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</si>
  <si>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https://podminky.urs.cz/item/CS_URS_2025_02/113107171</t>
  </si>
  <si>
    <t>"odstranění stmelených vrstev vjezdů, suť 0,325 t/m2" 117,6</t>
  </si>
  <si>
    <t>-987218271</t>
  </si>
  <si>
    <t>"vybourání obrub, suť 0,205 t/m" 101</t>
  </si>
  <si>
    <t>1720830059</t>
  </si>
  <si>
    <t>"odkop pro konstrukční vrstvy chodníků" 4</t>
  </si>
  <si>
    <t>-459215438</t>
  </si>
  <si>
    <t>"travní drn" 93,2*0,1</t>
  </si>
  <si>
    <t>"zemina z odkpávek" 4</t>
  </si>
  <si>
    <t>-1497094073</t>
  </si>
  <si>
    <t>13,32*2 'Přepočtené koeficientem množství</t>
  </si>
  <si>
    <t>1728275887</t>
  </si>
  <si>
    <t xml:space="preserve">"uložení zeminy na skládce" </t>
  </si>
  <si>
    <t>-1200573927</t>
  </si>
  <si>
    <t>-1932869684</t>
  </si>
  <si>
    <t>13,7*1,9 'Přepočtené koeficientem množství</t>
  </si>
  <si>
    <t>-1450368973</t>
  </si>
  <si>
    <t>-497717223</t>
  </si>
  <si>
    <t>137*0,02 'Přepočtené koeficientem množství</t>
  </si>
  <si>
    <t>-1884031525</t>
  </si>
  <si>
    <t>"úprava podloží ploch zeleně za obrubami" 137</t>
  </si>
  <si>
    <t>-561883032</t>
  </si>
  <si>
    <t>"hutnění pláně nových chodníků" 604</t>
  </si>
  <si>
    <t>"hutnění pláně předlážděných chodníků" 76</t>
  </si>
  <si>
    <t>"hutnění pláně vjezdů" 69</t>
  </si>
  <si>
    <t>-917662138</t>
  </si>
  <si>
    <t>1639890177</t>
  </si>
  <si>
    <t>2027147788</t>
  </si>
  <si>
    <t>-528242567</t>
  </si>
  <si>
    <t>"podkladní vrstva ŠD tl. 10cm, chodníky" 680+76+104</t>
  </si>
  <si>
    <t>-1566985160</t>
  </si>
  <si>
    <t>"podkladní vrstva ŠD tl. 15cm, chodníky" (680+76+104)*1,05</t>
  </si>
  <si>
    <t>-1301105368</t>
  </si>
  <si>
    <t>"podkladní vrstva ŠD tl. 17cm, vjezdy" 117,6</t>
  </si>
  <si>
    <t>-1444411320</t>
  </si>
  <si>
    <t>"podkladní vrstva SC C8/10 tl. 15cm, vjezdy" 117,6</t>
  </si>
  <si>
    <t>596211123</t>
  </si>
  <si>
    <t>Kladení zámkové dlažby komunikací pro pěší ručně tl 60 mm skupiny B pl přes 300 m2</t>
  </si>
  <si>
    <t>-907428737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</si>
  <si>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</si>
  <si>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https://podminky.urs.cz/item/CS_URS_2025_02/596211123</t>
  </si>
  <si>
    <t>"dlažba tl. 6cm do lože z DK fr. 4/8 tl. 4cm"</t>
  </si>
  <si>
    <t>"předláždění chodníku u ul. Hlavní" 76+104</t>
  </si>
  <si>
    <t>"dlažba šedá 20/20" 476,1</t>
  </si>
  <si>
    <t>"dlažba antracit 20/10 - kontrastní pás" 11,4</t>
  </si>
  <si>
    <t>"dlažba antracit 20/10 - reliéfní" 67,2</t>
  </si>
  <si>
    <t>"dlažba šedá 20/20 - bez fazety" 49,3</t>
  </si>
  <si>
    <t>59245021</t>
  </si>
  <si>
    <t>dlažba skladebná betonová 200x200mm tl 60mm přírodní</t>
  </si>
  <si>
    <t>1389806527</t>
  </si>
  <si>
    <t>476,1*1,01 'Přepočtené koeficientem množství</t>
  </si>
  <si>
    <t>59245008</t>
  </si>
  <si>
    <t>dlažba skladebná betonová 200x100mm tl 60mm barevná</t>
  </si>
  <si>
    <t>1936182831</t>
  </si>
  <si>
    <t>11,4*1,01 'Přepočtené koeficientem množství</t>
  </si>
  <si>
    <t>59245006</t>
  </si>
  <si>
    <t>dlažba pro nevidomé betonová 200x100mm tl 60mm barevná</t>
  </si>
  <si>
    <t>1496207887</t>
  </si>
  <si>
    <t>67,2*1,01 'Přepočtené koeficientem množství</t>
  </si>
  <si>
    <t>PFB.2011831</t>
  </si>
  <si>
    <t>dlažba skladebná betonová - nesražená hrana 20/20/6 II NH nat</t>
  </si>
  <si>
    <t>1429554059</t>
  </si>
  <si>
    <t>49,3*1,01 'Přepočtené koeficientem množství</t>
  </si>
  <si>
    <t>596212211</t>
  </si>
  <si>
    <t>Kladení zámkové dlažby pozemních komunikací ručně tl 80 mm skupiny A pl přes 50 do 100 m2</t>
  </si>
  <si>
    <t>353626255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</si>
  <si>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</si>
  <si>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https://podminky.urs.cz/item/CS_URS_2025_02/596212211</t>
  </si>
  <si>
    <t>"dlažba tl. 8cm do lože z DK fr. 4/8 tl. 4cm"</t>
  </si>
  <si>
    <t>"dlažba šedá 20/20" 60,1</t>
  </si>
  <si>
    <t>"dlažba antracit 20/10 - reliéfní" 8,9</t>
  </si>
  <si>
    <t>59245020</t>
  </si>
  <si>
    <t>dlažba skladebná betonová 200x100mm tl 80mm přírodní</t>
  </si>
  <si>
    <t>1398493303</t>
  </si>
  <si>
    <t>60,1*1,03 'Přepočtené koeficientem množství</t>
  </si>
  <si>
    <t>59245226</t>
  </si>
  <si>
    <t>dlažba pro nevidomé betonová 200x100mm tl 80mm barevná</t>
  </si>
  <si>
    <t>-164186990</t>
  </si>
  <si>
    <t>8,9*1,03 'Přepočtené koeficientem množství</t>
  </si>
  <si>
    <t>-615238174</t>
  </si>
  <si>
    <t>1699225466</t>
  </si>
  <si>
    <t>911121111</t>
  </si>
  <si>
    <t>Montáž zábradlí ocelového přichyceného vruty do betonového podkladu</t>
  </si>
  <si>
    <t>591421846</t>
  </si>
  <si>
    <t>https://podminky.urs.cz/item/CS_URS_2025_02/911121111</t>
  </si>
  <si>
    <t>"dvoumadlové ocel. zábradlí vč. povrchové úpravy" 14,6</t>
  </si>
  <si>
    <t>74910606R</t>
  </si>
  <si>
    <t>zábradlí městské dvoumadlové, vč. povrchové úpravy</t>
  </si>
  <si>
    <t>462608661</t>
  </si>
  <si>
    <t>914111111</t>
  </si>
  <si>
    <t>Montáž svislé dopravní značky do velikosti 1 m2 objímkami na sloupek nebo konzolu</t>
  </si>
  <si>
    <t>725902136</t>
  </si>
  <si>
    <t>Montáž svislé dopravní značky základní velikosti do 1 m2 objímkami na sloupky nebo konzoly</t>
  </si>
  <si>
    <t>https://podminky.urs.cz/item/CS_URS_2025_02/914111111</t>
  </si>
  <si>
    <t>"nová značka IP6" 2</t>
  </si>
  <si>
    <t>40445621</t>
  </si>
  <si>
    <t>informativní značky provozní IP1-IP3, IP4b-IP7, IP10a, b 500x500mm</t>
  </si>
  <si>
    <t>-1577971393</t>
  </si>
  <si>
    <t>914511112</t>
  </si>
  <si>
    <t>Montáž sloupku dopravních značek délky do 3,5 m s betonovým základem a patkou D 60 mm</t>
  </si>
  <si>
    <t>-1822855086</t>
  </si>
  <si>
    <t>Montáž sloupku dopravních značek délky do 3,5 m do hliníkové patky pro sloupek D 60 mm</t>
  </si>
  <si>
    <t>https://podminky.urs.cz/item/CS_URS_2025_02/914511112</t>
  </si>
  <si>
    <t>"posun značky do nové polohy, osazení sloupku i se značkou - IP6" 4</t>
  </si>
  <si>
    <t>"posun značky do nové polohy, osazení sloupku i se značkou - označník zastávky" 2</t>
  </si>
  <si>
    <t>"nové sloupky dopravních značek" 2</t>
  </si>
  <si>
    <t>40445225</t>
  </si>
  <si>
    <t>sloupek pro dopravní značku Zn D 60mm v 3,5m</t>
  </si>
  <si>
    <t>-1036951133</t>
  </si>
  <si>
    <t>40445240</t>
  </si>
  <si>
    <t>patka pro sloupek Al D 60mm</t>
  </si>
  <si>
    <t>-1127874061</t>
  </si>
  <si>
    <t>40445256</t>
  </si>
  <si>
    <t>svorka upínací na sloupek dopravní značky D 60mm</t>
  </si>
  <si>
    <t>630057011</t>
  </si>
  <si>
    <t>40445253</t>
  </si>
  <si>
    <t>víčko plastové na sloupek D 60mm</t>
  </si>
  <si>
    <t>-937383173</t>
  </si>
  <si>
    <t>-731513286</t>
  </si>
  <si>
    <t>-1551072077</t>
  </si>
  <si>
    <t>141,7*1,02 'Přepočtené koeficientem množství</t>
  </si>
  <si>
    <t>966006132</t>
  </si>
  <si>
    <t>Odstranění značek dopravních nebo orientačních se sloupky s betonovými patkami</t>
  </si>
  <si>
    <t>103272129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</si>
  <si>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</si>
  <si>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https://podminky.urs.cz/item/CS_URS_2025_02/966006132</t>
  </si>
  <si>
    <t>"demontáž značky vč. sloupků - přesun do nové polohy (označník zastávky)" 2</t>
  </si>
  <si>
    <t>"demontáž značky vč. sloupků - přesun do nové polohy (IP6)" 4</t>
  </si>
  <si>
    <t>966006211</t>
  </si>
  <si>
    <t>Odstranění svislých dopravních značek ze sloupů, sloupků nebo konzol</t>
  </si>
  <si>
    <t>1995434519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</si>
  <si>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</si>
  <si>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https://podminky.urs.cz/item/CS_URS_2025_02/966006211</t>
  </si>
  <si>
    <t>"demontáž značek ze sloupků a sloupů VO (IP6)" 1</t>
  </si>
  <si>
    <t>-329364420</t>
  </si>
  <si>
    <t>"očištění vybourané dlažby, bude použito zpět" 76+104</t>
  </si>
  <si>
    <t>-1538477721</t>
  </si>
  <si>
    <t>"rozebrání dlažby chodníků, odvoz na skládku, suť 0,260 t/m2" 457*0,260</t>
  </si>
  <si>
    <t>"rozebrání dlažby vjezdů, odvoz na skládku, suť 0,295 t/m2" 117,6*0,295</t>
  </si>
  <si>
    <t>"odstranění štěrků vjezdů, suť 0,290 t/m2" 117,6*0,290</t>
  </si>
  <si>
    <t>"odstranění štěrků v chodnících tl. cca 25cm, suť 0,367 t/m2" (457+74+106)*0,367</t>
  </si>
  <si>
    <t>"odstranění stmelených vrstev vjezdů, suť 0,325 t/m2" 117,6*0,325</t>
  </si>
  <si>
    <t>"vybourání obrub, suť 0,205 t/m" 101*0,205</t>
  </si>
  <si>
    <t>379440995</t>
  </si>
  <si>
    <t>480,32*9 'Přepočtené koeficientem množství</t>
  </si>
  <si>
    <t>473302707</t>
  </si>
  <si>
    <t>997221873</t>
  </si>
  <si>
    <t>Poplatek za uložení na recyklační skládce (skládkovné) stavebního odpadu zeminy a kamení zatříděného do Katalogu odpadů pod kódem 17 05 04</t>
  </si>
  <si>
    <t>-350444768</t>
  </si>
  <si>
    <t>https://podminky.urs.cz/item/CS_URS_2025_02/997221873</t>
  </si>
  <si>
    <t>267,883*2 'Přepočtené koeficientem množství</t>
  </si>
  <si>
    <t>998223011</t>
  </si>
  <si>
    <t>Přesun hmot pro pozemní komunikace s krytem dlážděným</t>
  </si>
  <si>
    <t>1605972026</t>
  </si>
  <si>
    <t>Přesun hmot pro pozemní komunikace s krytem dlážděným dopravní vzdálenost do 200 m jakékoliv délky objektu</t>
  </si>
  <si>
    <t>https://podminky.urs.cz/item/CS_URS_2025_02/998223011</t>
  </si>
  <si>
    <t>"úprava podloží ploch zeleně za obrubami" 143,7</t>
  </si>
  <si>
    <t>SEZNAM FIGUR</t>
  </si>
  <si>
    <t>Výměra</t>
  </si>
  <si>
    <t>Použití figury:</t>
  </si>
  <si>
    <t>Branka, Bystrcká - PDPS, oprava komunikace, 1.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</si>
</sst>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2103000" TargetMode="External"/><Relationship Id="rId3" Type="http://schemas.openxmlformats.org/officeDocument/2006/relationships/hyperlink" Target="https://podminky.urs.cz/item/CS_URS_2023_02/013244000" TargetMode="External"/><Relationship Id="rId7" Type="http://schemas.openxmlformats.org/officeDocument/2006/relationships/hyperlink" Target="https://podminky.urs.cz/item/CS_URS_2023_02/031203000" TargetMode="External"/><Relationship Id="rId2" Type="http://schemas.openxmlformats.org/officeDocument/2006/relationships/hyperlink" Target="https://podminky.urs.cz/item/CS_URS_2023_02/012303000" TargetMode="External"/><Relationship Id="rId1" Type="http://schemas.openxmlformats.org/officeDocument/2006/relationships/hyperlink" Target="https://podminky.urs.cz/item/CS_URS_2023_02/012203000" TargetMode="External"/><Relationship Id="rId6" Type="http://schemas.openxmlformats.org/officeDocument/2006/relationships/hyperlink" Target="https://podminky.urs.cz/item/CS_URS_2023_02/013294000" TargetMode="External"/><Relationship Id="rId11" Type="http://schemas.openxmlformats.org/officeDocument/2006/relationships/drawing" Target="../drawings/drawing2.xml"/><Relationship Id="rId5" Type="http://schemas.openxmlformats.org/officeDocument/2006/relationships/hyperlink" Target="https://podminky.urs.cz/item/CS_URS_2023_02/013274000" TargetMode="External"/><Relationship Id="rId10" Type="http://schemas.openxmlformats.org/officeDocument/2006/relationships/hyperlink" Target="https://podminky.urs.cz/item/CS_URS_2023_02/034503000" TargetMode="External"/><Relationship Id="rId4" Type="http://schemas.openxmlformats.org/officeDocument/2006/relationships/hyperlink" Target="https://podminky.urs.cz/item/CS_URS_2023_02/013254000" TargetMode="External"/><Relationship Id="rId9" Type="http://schemas.openxmlformats.org/officeDocument/2006/relationships/hyperlink" Target="https://podminky.urs.cz/item/CS_URS_2023_02/034303000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2/564851011" TargetMode="External"/><Relationship Id="rId21" Type="http://schemas.openxmlformats.org/officeDocument/2006/relationships/hyperlink" Target="https://podminky.urs.cz/item/CS_URS_2025_02/185804312" TargetMode="External"/><Relationship Id="rId42" Type="http://schemas.openxmlformats.org/officeDocument/2006/relationships/hyperlink" Target="https://podminky.urs.cz/item/CS_URS_2025_02/596211110" TargetMode="External"/><Relationship Id="rId47" Type="http://schemas.openxmlformats.org/officeDocument/2006/relationships/hyperlink" Target="https://podminky.urs.cz/item/CS_URS_2025_02/899132213" TargetMode="External"/><Relationship Id="rId63" Type="http://schemas.openxmlformats.org/officeDocument/2006/relationships/hyperlink" Target="https://podminky.urs.cz/item/CS_URS_2025_02/919735115" TargetMode="External"/><Relationship Id="rId68" Type="http://schemas.openxmlformats.org/officeDocument/2006/relationships/hyperlink" Target="https://podminky.urs.cz/item/CS_URS_2025_02/935114224" TargetMode="External"/><Relationship Id="rId16" Type="http://schemas.openxmlformats.org/officeDocument/2006/relationships/hyperlink" Target="https://podminky.urs.cz/item/CS_URS_2025_02/174111101" TargetMode="External"/><Relationship Id="rId11" Type="http://schemas.openxmlformats.org/officeDocument/2006/relationships/hyperlink" Target="https://podminky.urs.cz/item/CS_URS_2025_02/132212131" TargetMode="External"/><Relationship Id="rId32" Type="http://schemas.openxmlformats.org/officeDocument/2006/relationships/hyperlink" Target="https://podminky.urs.cz/item/CS_URS_2025_02/567132111" TargetMode="External"/><Relationship Id="rId37" Type="http://schemas.openxmlformats.org/officeDocument/2006/relationships/hyperlink" Target="https://podminky.urs.cz/item/CS_URS_2025_02/573231106" TargetMode="External"/><Relationship Id="rId53" Type="http://schemas.openxmlformats.org/officeDocument/2006/relationships/hyperlink" Target="https://podminky.urs.cz/item/CS_URS_2025_02/916111122" TargetMode="External"/><Relationship Id="rId58" Type="http://schemas.openxmlformats.org/officeDocument/2006/relationships/hyperlink" Target="https://podminky.urs.cz/item/CS_URS_2025_02/919122131" TargetMode="External"/><Relationship Id="rId74" Type="http://schemas.openxmlformats.org/officeDocument/2006/relationships/hyperlink" Target="https://podminky.urs.cz/item/CS_URS_2025_01/997221559" TargetMode="External"/><Relationship Id="rId79" Type="http://schemas.openxmlformats.org/officeDocument/2006/relationships/hyperlink" Target="https://podminky.urs.cz/item/CS_URS_2025_01/997221861" TargetMode="External"/><Relationship Id="rId5" Type="http://schemas.openxmlformats.org/officeDocument/2006/relationships/hyperlink" Target="https://podminky.urs.cz/item/CS_URS_2025_02/113154514" TargetMode="External"/><Relationship Id="rId61" Type="http://schemas.openxmlformats.org/officeDocument/2006/relationships/hyperlink" Target="https://podminky.urs.cz/item/CS_URS_2025_02/919732211" TargetMode="External"/><Relationship Id="rId82" Type="http://schemas.openxmlformats.org/officeDocument/2006/relationships/drawing" Target="../drawings/drawing3.xml"/><Relationship Id="rId19" Type="http://schemas.openxmlformats.org/officeDocument/2006/relationships/hyperlink" Target="https://podminky.urs.cz/item/CS_URS_2025_02/181951111" TargetMode="External"/><Relationship Id="rId14" Type="http://schemas.openxmlformats.org/officeDocument/2006/relationships/hyperlink" Target="https://podminky.urs.cz/item/CS_URS_2025_02/171201231" TargetMode="External"/><Relationship Id="rId22" Type="http://schemas.openxmlformats.org/officeDocument/2006/relationships/hyperlink" Target="https://podminky.urs.cz/item/CS_URS_2025_02/185851121" TargetMode="External"/><Relationship Id="rId27" Type="http://schemas.openxmlformats.org/officeDocument/2006/relationships/hyperlink" Target="https://podminky.urs.cz/item/CS_URS_2025_02/564851013" TargetMode="External"/><Relationship Id="rId30" Type="http://schemas.openxmlformats.org/officeDocument/2006/relationships/hyperlink" Target="https://podminky.urs.cz/item/CS_URS_2025_02/565176002" TargetMode="External"/><Relationship Id="rId35" Type="http://schemas.openxmlformats.org/officeDocument/2006/relationships/hyperlink" Target="https://podminky.urs.cz/item/CS_URS_2025_02/571901111" TargetMode="External"/><Relationship Id="rId43" Type="http://schemas.openxmlformats.org/officeDocument/2006/relationships/hyperlink" Target="https://podminky.urs.cz/item/CS_URS_2025_02/596212210" TargetMode="External"/><Relationship Id="rId48" Type="http://schemas.openxmlformats.org/officeDocument/2006/relationships/hyperlink" Target="https://podminky.urs.cz/item/CS_URS_2025_02/899133211" TargetMode="External"/><Relationship Id="rId56" Type="http://schemas.openxmlformats.org/officeDocument/2006/relationships/hyperlink" Target="https://podminky.urs.cz/item/CS_URS_2025_02/916431112" TargetMode="External"/><Relationship Id="rId64" Type="http://schemas.openxmlformats.org/officeDocument/2006/relationships/hyperlink" Target="https://podminky.urs.cz/item/CS_URS_2025_02/919735122" TargetMode="External"/><Relationship Id="rId69" Type="http://schemas.openxmlformats.org/officeDocument/2006/relationships/hyperlink" Target="https://podminky.urs.cz/item/CS_URS_2025_02/935114225" TargetMode="External"/><Relationship Id="rId77" Type="http://schemas.openxmlformats.org/officeDocument/2006/relationships/hyperlink" Target="https://podminky.urs.cz/item/CS_URS_2025_01/997221611" TargetMode="External"/><Relationship Id="rId8" Type="http://schemas.openxmlformats.org/officeDocument/2006/relationships/hyperlink" Target="https://podminky.urs.cz/item/CS_URS_2025_02/113201112" TargetMode="External"/><Relationship Id="rId51" Type="http://schemas.openxmlformats.org/officeDocument/2006/relationships/hyperlink" Target="https://podminky.urs.cz/item/CS_URS_2025_02/915231112" TargetMode="External"/><Relationship Id="rId72" Type="http://schemas.openxmlformats.org/officeDocument/2006/relationships/hyperlink" Target="https://podminky.urs.cz/item/CS_URS_2025_02/979071022" TargetMode="External"/><Relationship Id="rId80" Type="http://schemas.openxmlformats.org/officeDocument/2006/relationships/hyperlink" Target="https://podminky.urs.cz/item/CS_URS_2025_02/997221875" TargetMode="External"/><Relationship Id="rId3" Type="http://schemas.openxmlformats.org/officeDocument/2006/relationships/hyperlink" Target="https://podminky.urs.cz/item/CS_URS_2025_02/113106171" TargetMode="External"/><Relationship Id="rId12" Type="http://schemas.openxmlformats.org/officeDocument/2006/relationships/hyperlink" Target="https://podminky.urs.cz/item/CS_URS_2025_02/132251101" TargetMode="External"/><Relationship Id="rId17" Type="http://schemas.openxmlformats.org/officeDocument/2006/relationships/hyperlink" Target="https://podminky.urs.cz/item/CS_URS_2025_02/181311103" TargetMode="External"/><Relationship Id="rId25" Type="http://schemas.openxmlformats.org/officeDocument/2006/relationships/hyperlink" Target="https://podminky.urs.cz/item/CS_URS_2025_02/564831011" TargetMode="External"/><Relationship Id="rId33" Type="http://schemas.openxmlformats.org/officeDocument/2006/relationships/hyperlink" Target="https://podminky.urs.cz/item/CS_URS_2025_02/567132113" TargetMode="External"/><Relationship Id="rId38" Type="http://schemas.openxmlformats.org/officeDocument/2006/relationships/hyperlink" Target="https://podminky.urs.cz/item/CS_URS_2025_02/573231107" TargetMode="External"/><Relationship Id="rId46" Type="http://schemas.openxmlformats.org/officeDocument/2006/relationships/hyperlink" Target="https://podminky.urs.cz/item/CS_URS_2025_02/899132212" TargetMode="External"/><Relationship Id="rId59" Type="http://schemas.openxmlformats.org/officeDocument/2006/relationships/hyperlink" Target="https://podminky.urs.cz/item/CS_URS_2025_02/919131111" TargetMode="External"/><Relationship Id="rId67" Type="http://schemas.openxmlformats.org/officeDocument/2006/relationships/hyperlink" Target="https://podminky.urs.cz/item/CS_URS_2025_02/935114223" TargetMode="External"/><Relationship Id="rId20" Type="http://schemas.openxmlformats.org/officeDocument/2006/relationships/hyperlink" Target="https://podminky.urs.cz/item/CS_URS_2025_02/181951112" TargetMode="External"/><Relationship Id="rId41" Type="http://schemas.openxmlformats.org/officeDocument/2006/relationships/hyperlink" Target="https://podminky.urs.cz/item/CS_URS_2025_02/581141213" TargetMode="External"/><Relationship Id="rId54" Type="http://schemas.openxmlformats.org/officeDocument/2006/relationships/hyperlink" Target="https://podminky.urs.cz/item/CS_URS_2025_02/916111123" TargetMode="External"/><Relationship Id="rId62" Type="http://schemas.openxmlformats.org/officeDocument/2006/relationships/hyperlink" Target="https://podminky.urs.cz/item/CS_URS_2025_02/919735111" TargetMode="External"/><Relationship Id="rId70" Type="http://schemas.openxmlformats.org/officeDocument/2006/relationships/hyperlink" Target="https://podminky.urs.cz/item/CS_URS_2025_02/977151118" TargetMode="External"/><Relationship Id="rId75" Type="http://schemas.openxmlformats.org/officeDocument/2006/relationships/hyperlink" Target="https://podminky.urs.cz/item/CS_URS_2025_01/997221571" TargetMode="External"/><Relationship Id="rId1" Type="http://schemas.openxmlformats.org/officeDocument/2006/relationships/hyperlink" Target="https://podminky.urs.cz/item/CS_URS_2025_02/113106123" TargetMode="External"/><Relationship Id="rId6" Type="http://schemas.openxmlformats.org/officeDocument/2006/relationships/hyperlink" Target="https://podminky.urs.cz/item/CS_URS_2025_02/113154558" TargetMode="External"/><Relationship Id="rId15" Type="http://schemas.openxmlformats.org/officeDocument/2006/relationships/hyperlink" Target="https://podminky.urs.cz/item/CS_URS_2025_02/171251201" TargetMode="External"/><Relationship Id="rId23" Type="http://schemas.openxmlformats.org/officeDocument/2006/relationships/hyperlink" Target="https://podminky.urs.cz/item/CS_URS_2025_02/185851129" TargetMode="External"/><Relationship Id="rId28" Type="http://schemas.openxmlformats.org/officeDocument/2006/relationships/hyperlink" Target="https://podminky.urs.cz/item/CS_URS_2025_02/564861111" TargetMode="External"/><Relationship Id="rId36" Type="http://schemas.openxmlformats.org/officeDocument/2006/relationships/hyperlink" Target="https://podminky.urs.cz/item/CS_URS_2025_02/572531135" TargetMode="External"/><Relationship Id="rId49" Type="http://schemas.openxmlformats.org/officeDocument/2006/relationships/hyperlink" Target="https://podminky.urs.cz/item/CS_URS_2025_02/912111112" TargetMode="External"/><Relationship Id="rId57" Type="http://schemas.openxmlformats.org/officeDocument/2006/relationships/hyperlink" Target="https://podminky.urs.cz/item/CS_URS_2025_02/919122112" TargetMode="External"/><Relationship Id="rId10" Type="http://schemas.openxmlformats.org/officeDocument/2006/relationships/hyperlink" Target="https://podminky.urs.cz/item/CS_URS_2025_02/113203111" TargetMode="External"/><Relationship Id="rId31" Type="http://schemas.openxmlformats.org/officeDocument/2006/relationships/hyperlink" Target="https://podminky.urs.cz/item/CS_URS_2025_02/567122114" TargetMode="External"/><Relationship Id="rId44" Type="http://schemas.openxmlformats.org/officeDocument/2006/relationships/hyperlink" Target="https://podminky.urs.cz/item/CS_URS_2025_01/890411811" TargetMode="External"/><Relationship Id="rId52" Type="http://schemas.openxmlformats.org/officeDocument/2006/relationships/hyperlink" Target="https://podminky.urs.cz/item/CS_URS_2025_02/915621111" TargetMode="External"/><Relationship Id="rId60" Type="http://schemas.openxmlformats.org/officeDocument/2006/relationships/hyperlink" Target="https://podminky.urs.cz/item/CS_URS_2025_02/919716111" TargetMode="External"/><Relationship Id="rId65" Type="http://schemas.openxmlformats.org/officeDocument/2006/relationships/hyperlink" Target="https://podminky.urs.cz/item/CS_URS_2025_02/919735125" TargetMode="External"/><Relationship Id="rId73" Type="http://schemas.openxmlformats.org/officeDocument/2006/relationships/hyperlink" Target="https://podminky.urs.cz/item/CS_URS_2025_01/997221551" TargetMode="External"/><Relationship Id="rId78" Type="http://schemas.openxmlformats.org/officeDocument/2006/relationships/hyperlink" Target="https://podminky.urs.cz/item/CS_URS_2025_01/997221612" TargetMode="External"/><Relationship Id="rId81" Type="http://schemas.openxmlformats.org/officeDocument/2006/relationships/hyperlink" Target="https://podminky.urs.cz/item/CS_URS_2025_02/998225111" TargetMode="External"/><Relationship Id="rId4" Type="http://schemas.openxmlformats.org/officeDocument/2006/relationships/hyperlink" Target="https://podminky.urs.cz/item/CS_URS_2025_02/113107232" TargetMode="External"/><Relationship Id="rId9" Type="http://schemas.openxmlformats.org/officeDocument/2006/relationships/hyperlink" Target="https://podminky.urs.cz/item/CS_URS_2025_02/113202111" TargetMode="External"/><Relationship Id="rId13" Type="http://schemas.openxmlformats.org/officeDocument/2006/relationships/hyperlink" Target="https://podminky.urs.cz/item/CS_URS_2025_02/162751117" TargetMode="External"/><Relationship Id="rId18" Type="http://schemas.openxmlformats.org/officeDocument/2006/relationships/hyperlink" Target="https://podminky.urs.cz/item/CS_URS_2025_02/181411131" TargetMode="External"/><Relationship Id="rId39" Type="http://schemas.openxmlformats.org/officeDocument/2006/relationships/hyperlink" Target="https://podminky.urs.cz/item/CS_URS_2025_02/576133221" TargetMode="External"/><Relationship Id="rId34" Type="http://schemas.openxmlformats.org/officeDocument/2006/relationships/hyperlink" Target="https://podminky.urs.cz/item/CS_URS_2025_02/567132114" TargetMode="External"/><Relationship Id="rId50" Type="http://schemas.openxmlformats.org/officeDocument/2006/relationships/hyperlink" Target="https://podminky.urs.cz/item/CS_URS_2025_02/915131112" TargetMode="External"/><Relationship Id="rId55" Type="http://schemas.openxmlformats.org/officeDocument/2006/relationships/hyperlink" Target="https://podminky.urs.cz/item/CS_URS_2025_02/916131213" TargetMode="External"/><Relationship Id="rId76" Type="http://schemas.openxmlformats.org/officeDocument/2006/relationships/hyperlink" Target="https://podminky.urs.cz/item/CS_URS_2025_01/997221579" TargetMode="External"/><Relationship Id="rId7" Type="http://schemas.openxmlformats.org/officeDocument/2006/relationships/hyperlink" Target="https://podminky.urs.cz/item/CS_URS_2025_02/113154590" TargetMode="External"/><Relationship Id="rId71" Type="http://schemas.openxmlformats.org/officeDocument/2006/relationships/hyperlink" Target="https://podminky.urs.cz/item/CS_URS_2025_02/979054451" TargetMode="External"/><Relationship Id="rId2" Type="http://schemas.openxmlformats.org/officeDocument/2006/relationships/hyperlink" Target="https://podminky.urs.cz/item/CS_URS_2025_02/113106162" TargetMode="External"/><Relationship Id="rId29" Type="http://schemas.openxmlformats.org/officeDocument/2006/relationships/hyperlink" Target="https://podminky.urs.cz/item/CS_URS_2025_02/565155001" TargetMode="External"/><Relationship Id="rId24" Type="http://schemas.openxmlformats.org/officeDocument/2006/relationships/hyperlink" Target="https://podminky.urs.cz/item/CS_URS_2025_02/212752401" TargetMode="External"/><Relationship Id="rId40" Type="http://schemas.openxmlformats.org/officeDocument/2006/relationships/hyperlink" Target="https://podminky.urs.cz/item/CS_URS_2025_02/577165122" TargetMode="External"/><Relationship Id="rId45" Type="http://schemas.openxmlformats.org/officeDocument/2006/relationships/hyperlink" Target="https://podminky.urs.cz/item/CS_URS_2025_02/899132121" TargetMode="External"/><Relationship Id="rId66" Type="http://schemas.openxmlformats.org/officeDocument/2006/relationships/hyperlink" Target="https://podminky.urs.cz/item/CS_URS_2025_02/93511422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181311103" TargetMode="External"/><Relationship Id="rId18" Type="http://schemas.openxmlformats.org/officeDocument/2006/relationships/hyperlink" Target="https://podminky.urs.cz/item/CS_URS_2025_02/185851121" TargetMode="External"/><Relationship Id="rId26" Type="http://schemas.openxmlformats.org/officeDocument/2006/relationships/hyperlink" Target="https://podminky.urs.cz/item/CS_URS_2025_02/899132121" TargetMode="External"/><Relationship Id="rId39" Type="http://schemas.openxmlformats.org/officeDocument/2006/relationships/hyperlink" Target="https://podminky.urs.cz/item/CS_URS_2025_02/998223011" TargetMode="External"/><Relationship Id="rId21" Type="http://schemas.openxmlformats.org/officeDocument/2006/relationships/hyperlink" Target="https://podminky.urs.cz/item/CS_URS_2025_02/564851011" TargetMode="External"/><Relationship Id="rId34" Type="http://schemas.openxmlformats.org/officeDocument/2006/relationships/hyperlink" Target="https://podminky.urs.cz/item/CS_URS_2025_02/979054451" TargetMode="External"/><Relationship Id="rId7" Type="http://schemas.openxmlformats.org/officeDocument/2006/relationships/hyperlink" Target="https://podminky.urs.cz/item/CS_URS_2025_02/113107171" TargetMode="External"/><Relationship Id="rId12" Type="http://schemas.openxmlformats.org/officeDocument/2006/relationships/hyperlink" Target="https://podminky.urs.cz/item/CS_URS_2025_02/171251201" TargetMode="External"/><Relationship Id="rId17" Type="http://schemas.openxmlformats.org/officeDocument/2006/relationships/hyperlink" Target="https://podminky.urs.cz/item/CS_URS_2025_02/185804312" TargetMode="External"/><Relationship Id="rId25" Type="http://schemas.openxmlformats.org/officeDocument/2006/relationships/hyperlink" Target="https://podminky.urs.cz/item/CS_URS_2025_02/596212211" TargetMode="External"/><Relationship Id="rId33" Type="http://schemas.openxmlformats.org/officeDocument/2006/relationships/hyperlink" Target="https://podminky.urs.cz/item/CS_URS_2025_02/966006211" TargetMode="External"/><Relationship Id="rId38" Type="http://schemas.openxmlformats.org/officeDocument/2006/relationships/hyperlink" Target="https://podminky.urs.cz/item/CS_URS_2025_02/997221873" TargetMode="External"/><Relationship Id="rId2" Type="http://schemas.openxmlformats.org/officeDocument/2006/relationships/hyperlink" Target="https://podminky.urs.cz/item/CS_URS_2025_02/113106123" TargetMode="External"/><Relationship Id="rId16" Type="http://schemas.openxmlformats.org/officeDocument/2006/relationships/hyperlink" Target="https://podminky.urs.cz/item/CS_URS_2025_02/181951112" TargetMode="External"/><Relationship Id="rId20" Type="http://schemas.openxmlformats.org/officeDocument/2006/relationships/hyperlink" Target="https://podminky.urs.cz/item/CS_URS_2025_02/564831011" TargetMode="External"/><Relationship Id="rId29" Type="http://schemas.openxmlformats.org/officeDocument/2006/relationships/hyperlink" Target="https://podminky.urs.cz/item/CS_URS_2025_02/914111111" TargetMode="External"/><Relationship Id="rId1" Type="http://schemas.openxmlformats.org/officeDocument/2006/relationships/hyperlink" Target="https://podminky.urs.cz/item/CS_URS_2025_02/111301111" TargetMode="External"/><Relationship Id="rId6" Type="http://schemas.openxmlformats.org/officeDocument/2006/relationships/hyperlink" Target="https://podminky.urs.cz/item/CS_URS_2025_02/113107163" TargetMode="External"/><Relationship Id="rId11" Type="http://schemas.openxmlformats.org/officeDocument/2006/relationships/hyperlink" Target="https://podminky.urs.cz/item/CS_URS_2025_02/171201231" TargetMode="External"/><Relationship Id="rId24" Type="http://schemas.openxmlformats.org/officeDocument/2006/relationships/hyperlink" Target="https://podminky.urs.cz/item/CS_URS_2025_02/596211123" TargetMode="External"/><Relationship Id="rId32" Type="http://schemas.openxmlformats.org/officeDocument/2006/relationships/hyperlink" Target="https://podminky.urs.cz/item/CS_URS_2025_02/966006132" TargetMode="External"/><Relationship Id="rId37" Type="http://schemas.openxmlformats.org/officeDocument/2006/relationships/hyperlink" Target="https://podminky.urs.cz/item/CS_URS_2025_01/997221861" TargetMode="External"/><Relationship Id="rId40" Type="http://schemas.openxmlformats.org/officeDocument/2006/relationships/drawing" Target="../drawings/drawing4.xml"/><Relationship Id="rId5" Type="http://schemas.openxmlformats.org/officeDocument/2006/relationships/hyperlink" Target="https://podminky.urs.cz/item/CS_URS_2025_02/113107162" TargetMode="External"/><Relationship Id="rId15" Type="http://schemas.openxmlformats.org/officeDocument/2006/relationships/hyperlink" Target="https://podminky.urs.cz/item/CS_URS_2025_02/181951111" TargetMode="External"/><Relationship Id="rId23" Type="http://schemas.openxmlformats.org/officeDocument/2006/relationships/hyperlink" Target="https://podminky.urs.cz/item/CS_URS_2025_02/567122114" TargetMode="External"/><Relationship Id="rId28" Type="http://schemas.openxmlformats.org/officeDocument/2006/relationships/hyperlink" Target="https://podminky.urs.cz/item/CS_URS_2025_02/911121111" TargetMode="External"/><Relationship Id="rId36" Type="http://schemas.openxmlformats.org/officeDocument/2006/relationships/hyperlink" Target="https://podminky.urs.cz/item/CS_URS_2025_01/997221559" TargetMode="External"/><Relationship Id="rId10" Type="http://schemas.openxmlformats.org/officeDocument/2006/relationships/hyperlink" Target="https://podminky.urs.cz/item/CS_URS_2025_02/162751117" TargetMode="External"/><Relationship Id="rId19" Type="http://schemas.openxmlformats.org/officeDocument/2006/relationships/hyperlink" Target="https://podminky.urs.cz/item/CS_URS_2025_02/185851129" TargetMode="External"/><Relationship Id="rId31" Type="http://schemas.openxmlformats.org/officeDocument/2006/relationships/hyperlink" Target="https://podminky.urs.cz/item/CS_URS_2025_02/916231213" TargetMode="External"/><Relationship Id="rId4" Type="http://schemas.openxmlformats.org/officeDocument/2006/relationships/hyperlink" Target="https://podminky.urs.cz/item/CS_URS_2025_02/113106271" TargetMode="External"/><Relationship Id="rId9" Type="http://schemas.openxmlformats.org/officeDocument/2006/relationships/hyperlink" Target="https://podminky.urs.cz/item/CS_URS_2025_02/122251101" TargetMode="External"/><Relationship Id="rId14" Type="http://schemas.openxmlformats.org/officeDocument/2006/relationships/hyperlink" Target="https://podminky.urs.cz/item/CS_URS_2025_02/181411131" TargetMode="External"/><Relationship Id="rId22" Type="http://schemas.openxmlformats.org/officeDocument/2006/relationships/hyperlink" Target="https://podminky.urs.cz/item/CS_URS_2025_02/564851013" TargetMode="External"/><Relationship Id="rId27" Type="http://schemas.openxmlformats.org/officeDocument/2006/relationships/hyperlink" Target="https://podminky.urs.cz/item/CS_URS_2025_02/899132212" TargetMode="External"/><Relationship Id="rId30" Type="http://schemas.openxmlformats.org/officeDocument/2006/relationships/hyperlink" Target="https://podminky.urs.cz/item/CS_URS_2025_02/914511112" TargetMode="External"/><Relationship Id="rId35" Type="http://schemas.openxmlformats.org/officeDocument/2006/relationships/hyperlink" Target="https://podminky.urs.cz/item/CS_URS_2025_01/997221551" TargetMode="External"/><Relationship Id="rId8" Type="http://schemas.openxmlformats.org/officeDocument/2006/relationships/hyperlink" Target="https://podminky.urs.cz/item/CS_URS_2025_02/113202111" TargetMode="External"/><Relationship Id="rId3" Type="http://schemas.openxmlformats.org/officeDocument/2006/relationships/hyperlink" Target="https://podminky.urs.cz/item/CS_URS_2025_02/11310614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G22" sqref="AG2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31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9"/>
      <c r="BE5" s="212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7" t="s">
        <v>1083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E6" s="213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3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3"/>
      <c r="BS8" s="16" t="s">
        <v>6</v>
      </c>
    </row>
    <row r="9" spans="1:74" ht="14.45" customHeight="1">
      <c r="B9" s="19"/>
      <c r="AR9" s="19"/>
      <c r="BE9" s="213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3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13"/>
      <c r="BS11" s="16" t="s">
        <v>6</v>
      </c>
    </row>
    <row r="12" spans="1:74" ht="6.95" customHeight="1">
      <c r="B12" s="19"/>
      <c r="AR12" s="19"/>
      <c r="BE12" s="213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13"/>
      <c r="BS13" s="16" t="s">
        <v>6</v>
      </c>
    </row>
    <row r="14" spans="1:74" ht="12.75">
      <c r="B14" s="19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26</v>
      </c>
      <c r="AN14" s="28" t="s">
        <v>28</v>
      </c>
      <c r="AR14" s="19"/>
      <c r="BE14" s="213"/>
      <c r="BS14" s="16" t="s">
        <v>6</v>
      </c>
    </row>
    <row r="15" spans="1:74" ht="6.95" customHeight="1">
      <c r="B15" s="19"/>
      <c r="AR15" s="19"/>
      <c r="BE15" s="213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13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13"/>
      <c r="BS17" s="16" t="s">
        <v>30</v>
      </c>
    </row>
    <row r="18" spans="2:71" ht="6.95" customHeight="1">
      <c r="B18" s="19"/>
      <c r="AR18" s="19"/>
      <c r="BE18" s="213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13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13"/>
      <c r="BS20" s="16" t="s">
        <v>30</v>
      </c>
    </row>
    <row r="21" spans="2:71" ht="6.95" customHeight="1">
      <c r="B21" s="19"/>
      <c r="AR21" s="19"/>
      <c r="BE21" s="213"/>
    </row>
    <row r="22" spans="2:71" ht="12" customHeight="1">
      <c r="B22" s="19"/>
      <c r="D22" s="26" t="s">
        <v>32</v>
      </c>
      <c r="AR22" s="19"/>
      <c r="BE22" s="213"/>
    </row>
    <row r="23" spans="2:71" ht="16.5" customHeight="1">
      <c r="B23" s="19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  <c r="BE23" s="213"/>
    </row>
    <row r="24" spans="2:71" ht="6.95" customHeight="1">
      <c r="B24" s="19"/>
      <c r="AR24" s="19"/>
      <c r="BE24" s="21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3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ROUND(AG94,2)</f>
        <v>0</v>
      </c>
      <c r="AL26" s="222"/>
      <c r="AM26" s="222"/>
      <c r="AN26" s="222"/>
      <c r="AO26" s="222"/>
      <c r="AR26" s="31"/>
      <c r="BE26" s="213"/>
    </row>
    <row r="27" spans="2:71" s="1" customFormat="1" ht="6.95" customHeight="1">
      <c r="B27" s="31"/>
      <c r="AR27" s="31"/>
      <c r="BE27" s="213"/>
    </row>
    <row r="28" spans="2:71" s="1" customFormat="1" ht="12.75">
      <c r="B28" s="31"/>
      <c r="L28" s="223" t="s">
        <v>34</v>
      </c>
      <c r="M28" s="223"/>
      <c r="N28" s="223"/>
      <c r="O28" s="223"/>
      <c r="P28" s="223"/>
      <c r="W28" s="223" t="s">
        <v>35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36</v>
      </c>
      <c r="AL28" s="223"/>
      <c r="AM28" s="223"/>
      <c r="AN28" s="223"/>
      <c r="AO28" s="223"/>
      <c r="AR28" s="31"/>
      <c r="BE28" s="213"/>
    </row>
    <row r="29" spans="2:71" s="2" customFormat="1" ht="14.45" customHeight="1">
      <c r="B29" s="35"/>
      <c r="D29" s="26" t="s">
        <v>37</v>
      </c>
      <c r="F29" s="26" t="s">
        <v>38</v>
      </c>
      <c r="L29" s="226">
        <v>0.21</v>
      </c>
      <c r="M29" s="225"/>
      <c r="N29" s="225"/>
      <c r="O29" s="225"/>
      <c r="P29" s="225"/>
      <c r="W29" s="224" t="e">
        <f>ROUND(AZ94, 2)</f>
        <v>#REF!</v>
      </c>
      <c r="X29" s="225"/>
      <c r="Y29" s="225"/>
      <c r="Z29" s="225"/>
      <c r="AA29" s="225"/>
      <c r="AB29" s="225"/>
      <c r="AC29" s="225"/>
      <c r="AD29" s="225"/>
      <c r="AE29" s="225"/>
      <c r="AK29" s="224" t="e">
        <f>ROUND(AV94, 2)</f>
        <v>#REF!</v>
      </c>
      <c r="AL29" s="225"/>
      <c r="AM29" s="225"/>
      <c r="AN29" s="225"/>
      <c r="AO29" s="225"/>
      <c r="AR29" s="35"/>
      <c r="BE29" s="214"/>
    </row>
    <row r="30" spans="2:71" s="2" customFormat="1" ht="14.45" customHeight="1">
      <c r="B30" s="35"/>
      <c r="F30" s="26" t="s">
        <v>39</v>
      </c>
      <c r="L30" s="226">
        <v>0.12</v>
      </c>
      <c r="M30" s="225"/>
      <c r="N30" s="225"/>
      <c r="O30" s="225"/>
      <c r="P30" s="225"/>
      <c r="W30" s="224" t="e">
        <f>ROUND(BA94, 2)</f>
        <v>#REF!</v>
      </c>
      <c r="X30" s="225"/>
      <c r="Y30" s="225"/>
      <c r="Z30" s="225"/>
      <c r="AA30" s="225"/>
      <c r="AB30" s="225"/>
      <c r="AC30" s="225"/>
      <c r="AD30" s="225"/>
      <c r="AE30" s="225"/>
      <c r="AK30" s="224" t="e">
        <f>ROUND(AW94, 2)</f>
        <v>#REF!</v>
      </c>
      <c r="AL30" s="225"/>
      <c r="AM30" s="225"/>
      <c r="AN30" s="225"/>
      <c r="AO30" s="225"/>
      <c r="AR30" s="35"/>
      <c r="BE30" s="214"/>
    </row>
    <row r="31" spans="2:71" s="2" customFormat="1" ht="14.45" hidden="1" customHeight="1">
      <c r="B31" s="35"/>
      <c r="F31" s="26" t="s">
        <v>40</v>
      </c>
      <c r="L31" s="226">
        <v>0.21</v>
      </c>
      <c r="M31" s="225"/>
      <c r="N31" s="225"/>
      <c r="O31" s="225"/>
      <c r="P31" s="225"/>
      <c r="W31" s="224" t="e">
        <f>ROUND(BB94, 2)</f>
        <v>#REF!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5"/>
      <c r="BE31" s="214"/>
    </row>
    <row r="32" spans="2:71" s="2" customFormat="1" ht="14.45" hidden="1" customHeight="1">
      <c r="B32" s="35"/>
      <c r="F32" s="26" t="s">
        <v>41</v>
      </c>
      <c r="L32" s="226">
        <v>0.12</v>
      </c>
      <c r="M32" s="225"/>
      <c r="N32" s="225"/>
      <c r="O32" s="225"/>
      <c r="P32" s="225"/>
      <c r="W32" s="224" t="e">
        <f>ROUND(BC94, 2)</f>
        <v>#REF!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5"/>
      <c r="BE32" s="214"/>
    </row>
    <row r="33" spans="2:57" s="2" customFormat="1" ht="14.45" hidden="1" customHeight="1">
      <c r="B33" s="35"/>
      <c r="F33" s="26" t="s">
        <v>42</v>
      </c>
      <c r="L33" s="226">
        <v>0</v>
      </c>
      <c r="M33" s="225"/>
      <c r="N33" s="225"/>
      <c r="O33" s="225"/>
      <c r="P33" s="225"/>
      <c r="W33" s="224" t="e">
        <f>ROUND(BD94, 2)</f>
        <v>#REF!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5"/>
      <c r="BE33" s="214"/>
    </row>
    <row r="34" spans="2:57" s="1" customFormat="1" ht="6.95" customHeight="1">
      <c r="B34" s="31"/>
      <c r="AR34" s="31"/>
      <c r="BE34" s="213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30" t="s">
        <v>45</v>
      </c>
      <c r="Y35" s="228"/>
      <c r="Z35" s="228"/>
      <c r="AA35" s="228"/>
      <c r="AB35" s="228"/>
      <c r="AC35" s="38"/>
      <c r="AD35" s="38"/>
      <c r="AE35" s="38"/>
      <c r="AF35" s="38"/>
      <c r="AG35" s="38"/>
      <c r="AH35" s="38"/>
      <c r="AI35" s="38"/>
      <c r="AJ35" s="38"/>
      <c r="AK35" s="227" t="e">
        <f>SUM(AK26:AK33)</f>
        <v>#REF!</v>
      </c>
      <c r="AL35" s="228"/>
      <c r="AM35" s="228"/>
      <c r="AN35" s="228"/>
      <c r="AO35" s="22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2025-091</v>
      </c>
      <c r="AR84" s="47"/>
    </row>
    <row r="85" spans="1:91" s="4" customFormat="1" ht="36.950000000000003" customHeight="1">
      <c r="B85" s="48"/>
      <c r="C85" s="49" t="s">
        <v>16</v>
      </c>
      <c r="L85" s="193" t="str">
        <f>K6</f>
        <v>Branka, Bystrcká - PDPS, oprava komunikace, 1. etapa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5" t="str">
        <f>IF(AN8= "","",AN8)</f>
        <v>25. 8. 2025</v>
      </c>
      <c r="AN87" s="19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6" t="str">
        <f>IF(E17="","",E17)</f>
        <v xml:space="preserve"> </v>
      </c>
      <c r="AN89" s="197"/>
      <c r="AO89" s="197"/>
      <c r="AP89" s="197"/>
      <c r="AR89" s="31"/>
      <c r="AS89" s="198" t="s">
        <v>53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6" t="str">
        <f>IF(E20="","",E20)</f>
        <v xml:space="preserve"> </v>
      </c>
      <c r="AN90" s="197"/>
      <c r="AO90" s="197"/>
      <c r="AP90" s="197"/>
      <c r="AR90" s="31"/>
      <c r="AS90" s="200"/>
      <c r="AT90" s="201"/>
      <c r="BD90" s="55"/>
    </row>
    <row r="91" spans="1:91" s="1" customFormat="1" ht="10.9" customHeight="1">
      <c r="B91" s="31"/>
      <c r="AR91" s="31"/>
      <c r="AS91" s="200"/>
      <c r="AT91" s="201"/>
      <c r="BD91" s="55"/>
    </row>
    <row r="92" spans="1:91" s="1" customFormat="1" ht="29.25" customHeight="1">
      <c r="B92" s="31"/>
      <c r="C92" s="202" t="s">
        <v>54</v>
      </c>
      <c r="D92" s="203"/>
      <c r="E92" s="203"/>
      <c r="F92" s="203"/>
      <c r="G92" s="203"/>
      <c r="H92" s="56"/>
      <c r="I92" s="205" t="s">
        <v>55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4" t="s">
        <v>56</v>
      </c>
      <c r="AH92" s="203"/>
      <c r="AI92" s="203"/>
      <c r="AJ92" s="203"/>
      <c r="AK92" s="203"/>
      <c r="AL92" s="203"/>
      <c r="AM92" s="203"/>
      <c r="AN92" s="205" t="s">
        <v>57</v>
      </c>
      <c r="AO92" s="203"/>
      <c r="AP92" s="206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0">
        <f>ROUND(SUM(AG95:AG102),2)</f>
        <v>0</v>
      </c>
      <c r="AH94" s="210"/>
      <c r="AI94" s="210"/>
      <c r="AJ94" s="210"/>
      <c r="AK94" s="210"/>
      <c r="AL94" s="210"/>
      <c r="AM94" s="210"/>
      <c r="AN94" s="211" t="e">
        <f t="shared" ref="AN94:AN102" si="0">SUM(AG94,AT94)</f>
        <v>#REF!</v>
      </c>
      <c r="AO94" s="211"/>
      <c r="AP94" s="211"/>
      <c r="AQ94" s="66" t="s">
        <v>1</v>
      </c>
      <c r="AR94" s="62"/>
      <c r="AS94" s="67">
        <f>ROUND(SUM(AS95:AS102),2)</f>
        <v>0</v>
      </c>
      <c r="AT94" s="68" t="e">
        <f t="shared" ref="AT94:AT102" si="1">ROUND(SUM(AV94:AW94),2)</f>
        <v>#REF!</v>
      </c>
      <c r="AU94" s="69" t="e">
        <f>ROUND(SUM(AU95:AU102),5)</f>
        <v>#REF!</v>
      </c>
      <c r="AV94" s="68" t="e">
        <f>ROUND(AZ94*L29,2)</f>
        <v>#REF!</v>
      </c>
      <c r="AW94" s="68" t="e">
        <f>ROUND(BA94*L30,2)</f>
        <v>#REF!</v>
      </c>
      <c r="AX94" s="68" t="e">
        <f>ROUND(BB94*L29,2)</f>
        <v>#REF!</v>
      </c>
      <c r="AY94" s="68" t="e">
        <f>ROUND(BC94*L30,2)</f>
        <v>#REF!</v>
      </c>
      <c r="AZ94" s="68" t="e">
        <f>ROUND(SUM(AZ95:AZ102),2)</f>
        <v>#REF!</v>
      </c>
      <c r="BA94" s="68" t="e">
        <f>ROUND(SUM(BA95:BA102),2)</f>
        <v>#REF!</v>
      </c>
      <c r="BB94" s="68" t="e">
        <f>ROUND(SUM(BB95:BB102),2)</f>
        <v>#REF!</v>
      </c>
      <c r="BC94" s="68" t="e">
        <f>ROUND(SUM(BC95:BC102),2)</f>
        <v>#REF!</v>
      </c>
      <c r="BD94" s="70" t="e">
        <f>ROUND(SUM(BD95:BD102),2)</f>
        <v>#REF!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7" t="s">
        <v>78</v>
      </c>
      <c r="E95" s="207"/>
      <c r="F95" s="207"/>
      <c r="G95" s="207"/>
      <c r="H95" s="207"/>
      <c r="I95" s="76"/>
      <c r="J95" s="207" t="s">
        <v>79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8">
        <f>'SO 000 - Vedlejší rozpočt...'!J30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77" t="s">
        <v>80</v>
      </c>
      <c r="AR95" s="74"/>
      <c r="AS95" s="78">
        <v>0</v>
      </c>
      <c r="AT95" s="79">
        <f t="shared" si="1"/>
        <v>0</v>
      </c>
      <c r="AU95" s="80">
        <f>'SO 000 - Vedlejší rozpočt...'!P119</f>
        <v>0</v>
      </c>
      <c r="AV95" s="79">
        <f>'SO 000 - Vedlejší rozpočt...'!J33</f>
        <v>0</v>
      </c>
      <c r="AW95" s="79">
        <f>'SO 000 - Vedlejší rozpočt...'!J34</f>
        <v>0</v>
      </c>
      <c r="AX95" s="79">
        <f>'SO 000 - Vedlejší rozpočt...'!J35</f>
        <v>0</v>
      </c>
      <c r="AY95" s="79">
        <f>'SO 000 - Vedlejší rozpočt...'!J36</f>
        <v>0</v>
      </c>
      <c r="AZ95" s="79">
        <f>'SO 000 - Vedlejší rozpočt...'!F33</f>
        <v>0</v>
      </c>
      <c r="BA95" s="79">
        <f>'SO 000 - Vedlejší rozpočt...'!F34</f>
        <v>0</v>
      </c>
      <c r="BB95" s="79">
        <f>'SO 000 - Vedlejší rozpočt...'!F35</f>
        <v>0</v>
      </c>
      <c r="BC95" s="79">
        <f>'SO 000 - Vedlejší rozpočt...'!F36</f>
        <v>0</v>
      </c>
      <c r="BD95" s="81">
        <f>'SO 000 - Vedlejší rozpočt...'!F37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6" customFormat="1" ht="24.75" customHeight="1">
      <c r="A96" s="73" t="s">
        <v>77</v>
      </c>
      <c r="B96" s="74"/>
      <c r="C96" s="75"/>
      <c r="D96" s="207" t="s">
        <v>84</v>
      </c>
      <c r="E96" s="207"/>
      <c r="F96" s="207"/>
      <c r="G96" s="207"/>
      <c r="H96" s="207"/>
      <c r="I96" s="76"/>
      <c r="J96" s="207" t="s">
        <v>85</v>
      </c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8">
        <f>'SO 101.1 - Oprava komunik...'!J30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77" t="s">
        <v>80</v>
      </c>
      <c r="AR96" s="74"/>
      <c r="AS96" s="78">
        <v>0</v>
      </c>
      <c r="AT96" s="79">
        <f t="shared" si="1"/>
        <v>0</v>
      </c>
      <c r="AU96" s="80">
        <f>'SO 101.1 - Oprava komunik...'!P125</f>
        <v>0</v>
      </c>
      <c r="AV96" s="79">
        <f>'SO 101.1 - Oprava komunik...'!J33</f>
        <v>0</v>
      </c>
      <c r="AW96" s="79">
        <f>'SO 101.1 - Oprava komunik...'!J34</f>
        <v>0</v>
      </c>
      <c r="AX96" s="79">
        <f>'SO 101.1 - Oprava komunik...'!J35</f>
        <v>0</v>
      </c>
      <c r="AY96" s="79">
        <f>'SO 101.1 - Oprava komunik...'!J36</f>
        <v>0</v>
      </c>
      <c r="AZ96" s="79">
        <f>'SO 101.1 - Oprava komunik...'!F33</f>
        <v>0</v>
      </c>
      <c r="BA96" s="79">
        <f>'SO 101.1 - Oprava komunik...'!F34</f>
        <v>0</v>
      </c>
      <c r="BB96" s="79">
        <f>'SO 101.1 - Oprava komunik...'!F35</f>
        <v>0</v>
      </c>
      <c r="BC96" s="79">
        <f>'SO 101.1 - Oprava komunik...'!F36</f>
        <v>0</v>
      </c>
      <c r="BD96" s="81">
        <f>'SO 101.1 - Oprava komunik...'!F37</f>
        <v>0</v>
      </c>
      <c r="BT96" s="82" t="s">
        <v>81</v>
      </c>
      <c r="BV96" s="82" t="s">
        <v>75</v>
      </c>
      <c r="BW96" s="82" t="s">
        <v>86</v>
      </c>
      <c r="BX96" s="82" t="s">
        <v>4</v>
      </c>
      <c r="CL96" s="82" t="s">
        <v>1</v>
      </c>
      <c r="CM96" s="82" t="s">
        <v>83</v>
      </c>
    </row>
    <row r="97" spans="1:91" s="6" customFormat="1" ht="24.75" customHeight="1">
      <c r="A97" s="73" t="s">
        <v>77</v>
      </c>
      <c r="B97" s="74"/>
      <c r="C97" s="75"/>
      <c r="D97" s="207"/>
      <c r="E97" s="207"/>
      <c r="F97" s="207"/>
      <c r="G97" s="207"/>
      <c r="H97" s="207"/>
      <c r="I97" s="76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8"/>
      <c r="AH97" s="209"/>
      <c r="AI97" s="209"/>
      <c r="AJ97" s="209"/>
      <c r="AK97" s="209"/>
      <c r="AL97" s="209"/>
      <c r="AM97" s="209"/>
      <c r="AN97" s="208"/>
      <c r="AO97" s="209"/>
      <c r="AP97" s="209"/>
      <c r="AQ97" s="77" t="s">
        <v>80</v>
      </c>
      <c r="AR97" s="74"/>
      <c r="AS97" s="78">
        <v>0</v>
      </c>
      <c r="AT97" s="79" t="e">
        <f t="shared" si="1"/>
        <v>#REF!</v>
      </c>
      <c r="AU97" s="80" t="e">
        <f>#REF!</f>
        <v>#REF!</v>
      </c>
      <c r="AV97" s="79" t="e">
        <f>#REF!</f>
        <v>#REF!</v>
      </c>
      <c r="AW97" s="79" t="e">
        <f>#REF!</f>
        <v>#REF!</v>
      </c>
      <c r="AX97" s="79" t="e">
        <f>#REF!</f>
        <v>#REF!</v>
      </c>
      <c r="AY97" s="79" t="e">
        <f>#REF!</f>
        <v>#REF!</v>
      </c>
      <c r="AZ97" s="79" t="e">
        <f>#REF!</f>
        <v>#REF!</v>
      </c>
      <c r="BA97" s="79" t="e">
        <f>#REF!</f>
        <v>#REF!</v>
      </c>
      <c r="BB97" s="79" t="e">
        <f>#REF!</f>
        <v>#REF!</v>
      </c>
      <c r="BC97" s="79" t="e">
        <f>#REF!</f>
        <v>#REF!</v>
      </c>
      <c r="BD97" s="81" t="e">
        <f>#REF!</f>
        <v>#REF!</v>
      </c>
      <c r="BT97" s="82" t="s">
        <v>81</v>
      </c>
      <c r="BV97" s="82" t="s">
        <v>75</v>
      </c>
      <c r="BW97" s="82" t="s">
        <v>89</v>
      </c>
      <c r="BX97" s="82" t="s">
        <v>4</v>
      </c>
      <c r="CL97" s="82" t="s">
        <v>1</v>
      </c>
      <c r="CM97" s="82" t="s">
        <v>83</v>
      </c>
    </row>
    <row r="98" spans="1:91" s="6" customFormat="1" ht="24.75" customHeight="1">
      <c r="A98" s="73" t="s">
        <v>77</v>
      </c>
      <c r="B98" s="74"/>
      <c r="C98" s="75"/>
      <c r="D98" s="207"/>
      <c r="E98" s="207"/>
      <c r="F98" s="207"/>
      <c r="G98" s="207"/>
      <c r="H98" s="207"/>
      <c r="I98" s="76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8"/>
      <c r="AH98" s="209"/>
      <c r="AI98" s="209"/>
      <c r="AJ98" s="209"/>
      <c r="AK98" s="209"/>
      <c r="AL98" s="209"/>
      <c r="AM98" s="209"/>
      <c r="AN98" s="208"/>
      <c r="AO98" s="209"/>
      <c r="AP98" s="209"/>
      <c r="AQ98" s="77" t="s">
        <v>80</v>
      </c>
      <c r="AR98" s="74"/>
      <c r="AS98" s="78">
        <v>0</v>
      </c>
      <c r="AT98" s="79" t="e">
        <f t="shared" si="1"/>
        <v>#REF!</v>
      </c>
      <c r="AU98" s="80" t="e">
        <f>#REF!</f>
        <v>#REF!</v>
      </c>
      <c r="AV98" s="79" t="e">
        <f>#REF!</f>
        <v>#REF!</v>
      </c>
      <c r="AW98" s="79" t="e">
        <f>#REF!</f>
        <v>#REF!</v>
      </c>
      <c r="AX98" s="79" t="e">
        <f>#REF!</f>
        <v>#REF!</v>
      </c>
      <c r="AY98" s="79" t="e">
        <f>#REF!</f>
        <v>#REF!</v>
      </c>
      <c r="AZ98" s="79" t="e">
        <f>#REF!</f>
        <v>#REF!</v>
      </c>
      <c r="BA98" s="79" t="e">
        <f>#REF!</f>
        <v>#REF!</v>
      </c>
      <c r="BB98" s="79" t="e">
        <f>#REF!</f>
        <v>#REF!</v>
      </c>
      <c r="BC98" s="79" t="e">
        <f>#REF!</f>
        <v>#REF!</v>
      </c>
      <c r="BD98" s="81" t="e">
        <f>#REF!</f>
        <v>#REF!</v>
      </c>
      <c r="BT98" s="82" t="s">
        <v>81</v>
      </c>
      <c r="BV98" s="82" t="s">
        <v>75</v>
      </c>
      <c r="BW98" s="82" t="s">
        <v>92</v>
      </c>
      <c r="BX98" s="82" t="s">
        <v>4</v>
      </c>
      <c r="CL98" s="82" t="s">
        <v>1</v>
      </c>
      <c r="CM98" s="82" t="s">
        <v>83</v>
      </c>
    </row>
    <row r="99" spans="1:91" s="6" customFormat="1" ht="24.75" customHeight="1">
      <c r="A99" s="73" t="s">
        <v>77</v>
      </c>
      <c r="B99" s="74"/>
      <c r="C99" s="75"/>
      <c r="D99" s="207" t="s">
        <v>93</v>
      </c>
      <c r="E99" s="207"/>
      <c r="F99" s="207"/>
      <c r="G99" s="207"/>
      <c r="H99" s="207"/>
      <c r="I99" s="76"/>
      <c r="J99" s="207" t="s">
        <v>94</v>
      </c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8">
        <f>'SO 102.1 - Oprava chodník...'!J30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77" t="s">
        <v>80</v>
      </c>
      <c r="AR99" s="74"/>
      <c r="AS99" s="78">
        <v>0</v>
      </c>
      <c r="AT99" s="79">
        <f t="shared" si="1"/>
        <v>0</v>
      </c>
      <c r="AU99" s="80">
        <f>'SO 102.1 - Oprava chodník...'!P123</f>
        <v>0</v>
      </c>
      <c r="AV99" s="79">
        <f>'SO 102.1 - Oprava chodník...'!J33</f>
        <v>0</v>
      </c>
      <c r="AW99" s="79">
        <f>'SO 102.1 - Oprava chodník...'!J34</f>
        <v>0</v>
      </c>
      <c r="AX99" s="79">
        <f>'SO 102.1 - Oprava chodník...'!J35</f>
        <v>0</v>
      </c>
      <c r="AY99" s="79">
        <f>'SO 102.1 - Oprava chodník...'!J36</f>
        <v>0</v>
      </c>
      <c r="AZ99" s="79">
        <f>'SO 102.1 - Oprava chodník...'!F33</f>
        <v>0</v>
      </c>
      <c r="BA99" s="79">
        <f>'SO 102.1 - Oprava chodník...'!F34</f>
        <v>0</v>
      </c>
      <c r="BB99" s="79">
        <f>'SO 102.1 - Oprava chodník...'!F35</f>
        <v>0</v>
      </c>
      <c r="BC99" s="79">
        <f>'SO 102.1 - Oprava chodník...'!F36</f>
        <v>0</v>
      </c>
      <c r="BD99" s="81">
        <f>'SO 102.1 - Oprava chodník...'!F37</f>
        <v>0</v>
      </c>
      <c r="BT99" s="82" t="s">
        <v>81</v>
      </c>
      <c r="BV99" s="82" t="s">
        <v>75</v>
      </c>
      <c r="BW99" s="82" t="s">
        <v>95</v>
      </c>
      <c r="BX99" s="82" t="s">
        <v>4</v>
      </c>
      <c r="CL99" s="82" t="s">
        <v>1</v>
      </c>
      <c r="CM99" s="82" t="s">
        <v>83</v>
      </c>
    </row>
    <row r="100" spans="1:91" s="6" customFormat="1" ht="24.75" customHeight="1">
      <c r="A100" s="73" t="s">
        <v>77</v>
      </c>
      <c r="B100" s="74"/>
      <c r="C100" s="75"/>
      <c r="D100" s="207"/>
      <c r="E100" s="207"/>
      <c r="F100" s="207"/>
      <c r="G100" s="207"/>
      <c r="H100" s="207"/>
      <c r="I100" s="76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8"/>
      <c r="AH100" s="209"/>
      <c r="AI100" s="209"/>
      <c r="AJ100" s="209"/>
      <c r="AK100" s="209"/>
      <c r="AL100" s="209"/>
      <c r="AM100" s="209"/>
      <c r="AN100" s="208"/>
      <c r="AO100" s="209"/>
      <c r="AP100" s="209"/>
      <c r="AQ100" s="77" t="s">
        <v>80</v>
      </c>
      <c r="AR100" s="74"/>
      <c r="AS100" s="78">
        <v>0</v>
      </c>
      <c r="AT100" s="79" t="e">
        <f t="shared" si="1"/>
        <v>#REF!</v>
      </c>
      <c r="AU100" s="80" t="e">
        <f>#REF!</f>
        <v>#REF!</v>
      </c>
      <c r="AV100" s="79" t="e">
        <f>#REF!</f>
        <v>#REF!</v>
      </c>
      <c r="AW100" s="79" t="e">
        <f>#REF!</f>
        <v>#REF!</v>
      </c>
      <c r="AX100" s="79" t="e">
        <f>#REF!</f>
        <v>#REF!</v>
      </c>
      <c r="AY100" s="79" t="e">
        <f>#REF!</f>
        <v>#REF!</v>
      </c>
      <c r="AZ100" s="79" t="e">
        <f>#REF!</f>
        <v>#REF!</v>
      </c>
      <c r="BA100" s="79" t="e">
        <f>#REF!</f>
        <v>#REF!</v>
      </c>
      <c r="BB100" s="79" t="e">
        <f>#REF!</f>
        <v>#REF!</v>
      </c>
      <c r="BC100" s="79" t="e">
        <f>#REF!</f>
        <v>#REF!</v>
      </c>
      <c r="BD100" s="81" t="e">
        <f>#REF!</f>
        <v>#REF!</v>
      </c>
      <c r="BT100" s="82" t="s">
        <v>81</v>
      </c>
      <c r="BV100" s="82" t="s">
        <v>75</v>
      </c>
      <c r="BW100" s="82" t="s">
        <v>98</v>
      </c>
      <c r="BX100" s="82" t="s">
        <v>4</v>
      </c>
      <c r="CL100" s="82" t="s">
        <v>1</v>
      </c>
      <c r="CM100" s="82" t="s">
        <v>83</v>
      </c>
    </row>
    <row r="101" spans="1:91" s="6" customFormat="1" ht="24.75" customHeight="1">
      <c r="A101" s="73" t="s">
        <v>77</v>
      </c>
      <c r="B101" s="74"/>
      <c r="C101" s="75"/>
      <c r="D101" s="207"/>
      <c r="E101" s="207"/>
      <c r="F101" s="207"/>
      <c r="G101" s="207"/>
      <c r="H101" s="207"/>
      <c r="I101" s="76"/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8"/>
      <c r="AH101" s="209"/>
      <c r="AI101" s="209"/>
      <c r="AJ101" s="209"/>
      <c r="AK101" s="209"/>
      <c r="AL101" s="209"/>
      <c r="AM101" s="209"/>
      <c r="AN101" s="208"/>
      <c r="AO101" s="209"/>
      <c r="AP101" s="209"/>
      <c r="AQ101" s="77" t="s">
        <v>80</v>
      </c>
      <c r="AR101" s="74"/>
      <c r="AS101" s="78">
        <v>0</v>
      </c>
      <c r="AT101" s="79" t="e">
        <f t="shared" si="1"/>
        <v>#REF!</v>
      </c>
      <c r="AU101" s="80" t="e">
        <f>#REF!</f>
        <v>#REF!</v>
      </c>
      <c r="AV101" s="79" t="e">
        <f>#REF!</f>
        <v>#REF!</v>
      </c>
      <c r="AW101" s="79" t="e">
        <f>#REF!</f>
        <v>#REF!</v>
      </c>
      <c r="AX101" s="79" t="e">
        <f>#REF!</f>
        <v>#REF!</v>
      </c>
      <c r="AY101" s="79" t="e">
        <f>#REF!</f>
        <v>#REF!</v>
      </c>
      <c r="AZ101" s="79" t="e">
        <f>#REF!</f>
        <v>#REF!</v>
      </c>
      <c r="BA101" s="79" t="e">
        <f>#REF!</f>
        <v>#REF!</v>
      </c>
      <c r="BB101" s="79" t="e">
        <f>#REF!</f>
        <v>#REF!</v>
      </c>
      <c r="BC101" s="79" t="e">
        <f>#REF!</f>
        <v>#REF!</v>
      </c>
      <c r="BD101" s="81" t="e">
        <f>#REF!</f>
        <v>#REF!</v>
      </c>
      <c r="BT101" s="82" t="s">
        <v>81</v>
      </c>
      <c r="BV101" s="82" t="s">
        <v>75</v>
      </c>
      <c r="BW101" s="82" t="s">
        <v>101</v>
      </c>
      <c r="BX101" s="82" t="s">
        <v>4</v>
      </c>
      <c r="CL101" s="82" t="s">
        <v>1</v>
      </c>
      <c r="CM101" s="82" t="s">
        <v>83</v>
      </c>
    </row>
    <row r="102" spans="1:91" s="6" customFormat="1" ht="16.5" customHeight="1">
      <c r="A102" s="73" t="s">
        <v>77</v>
      </c>
      <c r="B102" s="74"/>
      <c r="C102" s="75"/>
      <c r="D102" s="207"/>
      <c r="E102" s="207"/>
      <c r="F102" s="207"/>
      <c r="G102" s="207"/>
      <c r="H102" s="207"/>
      <c r="I102" s="76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8"/>
      <c r="AH102" s="209"/>
      <c r="AI102" s="209"/>
      <c r="AJ102" s="209"/>
      <c r="AK102" s="209"/>
      <c r="AL102" s="209"/>
      <c r="AM102" s="209"/>
      <c r="AN102" s="208"/>
      <c r="AO102" s="209"/>
      <c r="AP102" s="209"/>
      <c r="AQ102" s="77" t="s">
        <v>80</v>
      </c>
      <c r="AR102" s="74"/>
      <c r="AS102" s="83">
        <v>0</v>
      </c>
      <c r="AT102" s="84" t="e">
        <f t="shared" si="1"/>
        <v>#REF!</v>
      </c>
      <c r="AU102" s="85" t="e">
        <f>#REF!</f>
        <v>#REF!</v>
      </c>
      <c r="AV102" s="84" t="e">
        <f>#REF!</f>
        <v>#REF!</v>
      </c>
      <c r="AW102" s="84" t="e">
        <f>#REF!</f>
        <v>#REF!</v>
      </c>
      <c r="AX102" s="84" t="e">
        <f>#REF!</f>
        <v>#REF!</v>
      </c>
      <c r="AY102" s="84" t="e">
        <f>#REF!</f>
        <v>#REF!</v>
      </c>
      <c r="AZ102" s="84" t="e">
        <f>#REF!</f>
        <v>#REF!</v>
      </c>
      <c r="BA102" s="84" t="e">
        <f>#REF!</f>
        <v>#REF!</v>
      </c>
      <c r="BB102" s="84" t="e">
        <f>#REF!</f>
        <v>#REF!</v>
      </c>
      <c r="BC102" s="84" t="e">
        <f>#REF!</f>
        <v>#REF!</v>
      </c>
      <c r="BD102" s="86" t="e">
        <f>#REF!</f>
        <v>#REF!</v>
      </c>
      <c r="BT102" s="82" t="s">
        <v>81</v>
      </c>
      <c r="BV102" s="82" t="s">
        <v>75</v>
      </c>
      <c r="BW102" s="82" t="s">
        <v>102</v>
      </c>
      <c r="BX102" s="82" t="s">
        <v>4</v>
      </c>
      <c r="CL102" s="82" t="s">
        <v>1</v>
      </c>
      <c r="CM102" s="82" t="s">
        <v>83</v>
      </c>
    </row>
    <row r="103" spans="1:91" s="1" customFormat="1" ht="30" customHeight="1">
      <c r="B103" s="31"/>
      <c r="AR103" s="31"/>
    </row>
    <row r="104" spans="1:91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31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00 - Vedlejší rozpočt...'!C2" display="/" xr:uid="{00000000-0004-0000-0000-000000000000}"/>
    <hyperlink ref="A96" location="'SO 101.1 - Oprava komunik...'!C2" display="/" xr:uid="{00000000-0004-0000-0000-000001000000}"/>
    <hyperlink ref="A97" location="'SO 101.2 - Oprava komunik...'!C2" display="/" xr:uid="{00000000-0004-0000-0000-000002000000}"/>
    <hyperlink ref="A98" location="'SO 101.3 - Oprava komunik...'!C2" display="/" xr:uid="{00000000-0004-0000-0000-000003000000}"/>
    <hyperlink ref="A99" location="'SO 102.1 - Oprava chodník...'!C2" display="/" xr:uid="{00000000-0004-0000-0000-000004000000}"/>
    <hyperlink ref="A100" location="'SO 102.2 - Oprava chodník...'!C2" display="/" xr:uid="{00000000-0004-0000-0000-000005000000}"/>
    <hyperlink ref="A101" location="'SO 102.3 - Oprava chodník...'!C2" display="/" xr:uid="{00000000-0004-0000-0000-000006000000}"/>
    <hyperlink ref="A102" location="'SO 103 - Nástupiště tramv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topLeftCell="A77" workbookViewId="0">
      <selection activeCell="C2" sqref="C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103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Branka, Bystrcká - PDPS, oprava komunikace, 1. etapa</v>
      </c>
      <c r="F7" s="233"/>
      <c r="G7" s="233"/>
      <c r="H7" s="233"/>
      <c r="L7" s="19"/>
    </row>
    <row r="8" spans="2:46" s="1" customFormat="1" ht="12" customHeight="1">
      <c r="B8" s="31"/>
      <c r="D8" s="26" t="s">
        <v>104</v>
      </c>
      <c r="L8" s="31"/>
    </row>
    <row r="9" spans="2:46" s="1" customFormat="1" ht="16.5" customHeight="1">
      <c r="B9" s="31"/>
      <c r="E9" s="193" t="s">
        <v>105</v>
      </c>
      <c r="F9" s="234"/>
      <c r="G9" s="234"/>
      <c r="H9" s="23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25. 8. 2025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5" t="str">
        <f>'Rekapitulace stavby'!E14</f>
        <v>Vyplň údaj</v>
      </c>
      <c r="F18" s="215"/>
      <c r="G18" s="215"/>
      <c r="H18" s="215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ROUND((SUM(BE119:BE156)),  2)</f>
        <v>0</v>
      </c>
      <c r="I33" s="91">
        <v>0.21</v>
      </c>
      <c r="J33" s="90">
        <f>ROUND(((SUM(BE119:BE156))*I33),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ROUND((SUM(BF119:BF156)),  2)</f>
        <v>0</v>
      </c>
      <c r="I34" s="91">
        <v>0.12</v>
      </c>
      <c r="J34" s="90">
        <f>ROUND(((SUM(BF119:BF156))*I34),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ROUND((SUM(BG119:BG156)),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ROUND((SUM(BH119:BH156)),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ROUND((SUM(BI119:BI156)),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Branka, Bystrcká - PDPS, oprava komunikace, 1. etapa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104</v>
      </c>
      <c r="L86" s="31"/>
    </row>
    <row r="87" spans="2:47" s="1" customFormat="1" ht="16.5" customHeight="1">
      <c r="B87" s="31"/>
      <c r="E87" s="193" t="str">
        <f>E9</f>
        <v>SO 000 - Vedlejší rozpočtové náklady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25. 8. 2025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107</v>
      </c>
      <c r="D94" s="92"/>
      <c r="E94" s="92"/>
      <c r="F94" s="92"/>
      <c r="G94" s="92"/>
      <c r="H94" s="92"/>
      <c r="I94" s="92"/>
      <c r="J94" s="101" t="s">
        <v>108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109</v>
      </c>
      <c r="J96" s="65">
        <f>J119</f>
        <v>0</v>
      </c>
      <c r="L96" s="31"/>
      <c r="AU96" s="16" t="s">
        <v>110</v>
      </c>
    </row>
    <row r="97" spans="2:12" s="8" customFormat="1" ht="24.95" customHeight="1">
      <c r="B97" s="103"/>
      <c r="D97" s="104" t="s">
        <v>111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9" customFormat="1" ht="19.899999999999999" customHeight="1">
      <c r="B98" s="107"/>
      <c r="D98" s="108" t="s">
        <v>112</v>
      </c>
      <c r="E98" s="109"/>
      <c r="F98" s="109"/>
      <c r="G98" s="109"/>
      <c r="H98" s="109"/>
      <c r="I98" s="109"/>
      <c r="J98" s="110">
        <f>J121</f>
        <v>0</v>
      </c>
      <c r="L98" s="107"/>
    </row>
    <row r="99" spans="2:12" s="9" customFormat="1" ht="19.899999999999999" customHeight="1">
      <c r="B99" s="107"/>
      <c r="D99" s="108" t="s">
        <v>113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2:12" s="1" customFormat="1" ht="21.75" customHeight="1">
      <c r="B100" s="31"/>
      <c r="L100" s="31"/>
    </row>
    <row r="101" spans="2:12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5" customHeight="1">
      <c r="B106" s="31"/>
      <c r="C106" s="20" t="s">
        <v>114</v>
      </c>
      <c r="L106" s="31"/>
    </row>
    <row r="107" spans="2:12" s="1" customFormat="1" ht="6.95" customHeight="1">
      <c r="B107" s="31"/>
      <c r="L107" s="31"/>
    </row>
    <row r="108" spans="2:12" s="1" customFormat="1" ht="12" customHeight="1">
      <c r="B108" s="31"/>
      <c r="C108" s="26" t="s">
        <v>16</v>
      </c>
      <c r="L108" s="31"/>
    </row>
    <row r="109" spans="2:12" s="1" customFormat="1" ht="16.5" customHeight="1">
      <c r="B109" s="31"/>
      <c r="E109" s="232" t="str">
        <f>E7</f>
        <v>Branka, Bystrcká - PDPS, oprava komunikace, 1. etapa</v>
      </c>
      <c r="F109" s="233"/>
      <c r="G109" s="233"/>
      <c r="H109" s="233"/>
      <c r="L109" s="31"/>
    </row>
    <row r="110" spans="2:12" s="1" customFormat="1" ht="12" customHeight="1">
      <c r="B110" s="31"/>
      <c r="C110" s="26" t="s">
        <v>104</v>
      </c>
      <c r="L110" s="31"/>
    </row>
    <row r="111" spans="2:12" s="1" customFormat="1" ht="16.5" customHeight="1">
      <c r="B111" s="31"/>
      <c r="E111" s="193" t="str">
        <f>E9</f>
        <v>SO 000 - Vedlejší rozpočtové náklady</v>
      </c>
      <c r="F111" s="234"/>
      <c r="G111" s="234"/>
      <c r="H111" s="234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20</v>
      </c>
      <c r="F113" s="24" t="str">
        <f>F12</f>
        <v xml:space="preserve"> </v>
      </c>
      <c r="I113" s="26" t="s">
        <v>22</v>
      </c>
      <c r="J113" s="51" t="str">
        <f>IF(J12="","",J12)</f>
        <v>25. 8. 2025</v>
      </c>
      <c r="L113" s="31"/>
    </row>
    <row r="114" spans="2:65" s="1" customFormat="1" ht="6.95" customHeight="1">
      <c r="B114" s="31"/>
      <c r="L114" s="31"/>
    </row>
    <row r="115" spans="2:65" s="1" customFormat="1" ht="15.2" customHeight="1">
      <c r="B115" s="31"/>
      <c r="C115" s="26" t="s">
        <v>24</v>
      </c>
      <c r="F115" s="24" t="str">
        <f>E15</f>
        <v xml:space="preserve"> </v>
      </c>
      <c r="I115" s="26" t="s">
        <v>29</v>
      </c>
      <c r="J115" s="29" t="str">
        <f>E21</f>
        <v xml:space="preserve"> </v>
      </c>
      <c r="L115" s="31"/>
    </row>
    <row r="116" spans="2:65" s="1" customFormat="1" ht="15.2" customHeight="1">
      <c r="B116" s="31"/>
      <c r="C116" s="26" t="s">
        <v>27</v>
      </c>
      <c r="F116" s="24" t="str">
        <f>IF(E18="","",E18)</f>
        <v>Vyplň údaj</v>
      </c>
      <c r="I116" s="26" t="s">
        <v>31</v>
      </c>
      <c r="J116" s="29" t="str">
        <f>E24</f>
        <v xml:space="preserve"> 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11"/>
      <c r="C118" s="112" t="s">
        <v>115</v>
      </c>
      <c r="D118" s="113" t="s">
        <v>58</v>
      </c>
      <c r="E118" s="113" t="s">
        <v>54</v>
      </c>
      <c r="F118" s="113" t="s">
        <v>55</v>
      </c>
      <c r="G118" s="113" t="s">
        <v>116</v>
      </c>
      <c r="H118" s="113" t="s">
        <v>117</v>
      </c>
      <c r="I118" s="113" t="s">
        <v>118</v>
      </c>
      <c r="J118" s="113" t="s">
        <v>108</v>
      </c>
      <c r="K118" s="114" t="s">
        <v>119</v>
      </c>
      <c r="L118" s="111"/>
      <c r="M118" s="58" t="s">
        <v>1</v>
      </c>
      <c r="N118" s="59" t="s">
        <v>37</v>
      </c>
      <c r="O118" s="59" t="s">
        <v>120</v>
      </c>
      <c r="P118" s="59" t="s">
        <v>121</v>
      </c>
      <c r="Q118" s="59" t="s">
        <v>122</v>
      </c>
      <c r="R118" s="59" t="s">
        <v>123</v>
      </c>
      <c r="S118" s="59" t="s">
        <v>124</v>
      </c>
      <c r="T118" s="60" t="s">
        <v>125</v>
      </c>
    </row>
    <row r="119" spans="2:65" s="1" customFormat="1" ht="22.9" customHeight="1">
      <c r="B119" s="31"/>
      <c r="C119" s="63" t="s">
        <v>126</v>
      </c>
      <c r="J119" s="115">
        <f>BK119</f>
        <v>0</v>
      </c>
      <c r="L119" s="31"/>
      <c r="M119" s="61"/>
      <c r="N119" s="52"/>
      <c r="O119" s="52"/>
      <c r="P119" s="116">
        <f>P120</f>
        <v>0</v>
      </c>
      <c r="Q119" s="52"/>
      <c r="R119" s="116">
        <f>R120</f>
        <v>0</v>
      </c>
      <c r="S119" s="52"/>
      <c r="T119" s="117">
        <f>T120</f>
        <v>0</v>
      </c>
      <c r="AT119" s="16" t="s">
        <v>72</v>
      </c>
      <c r="AU119" s="16" t="s">
        <v>110</v>
      </c>
      <c r="BK119" s="118">
        <f>BK120</f>
        <v>0</v>
      </c>
    </row>
    <row r="120" spans="2:65" s="11" customFormat="1" ht="25.9" customHeight="1">
      <c r="B120" s="119"/>
      <c r="D120" s="120" t="s">
        <v>72</v>
      </c>
      <c r="E120" s="121" t="s">
        <v>127</v>
      </c>
      <c r="F120" s="121" t="s">
        <v>79</v>
      </c>
      <c r="I120" s="122"/>
      <c r="J120" s="123">
        <f>BK120</f>
        <v>0</v>
      </c>
      <c r="L120" s="119"/>
      <c r="M120" s="124"/>
      <c r="P120" s="125">
        <f>P121+P142</f>
        <v>0</v>
      </c>
      <c r="R120" s="125">
        <f>R121+R142</f>
        <v>0</v>
      </c>
      <c r="T120" s="126">
        <f>T121+T142</f>
        <v>0</v>
      </c>
      <c r="AR120" s="120" t="s">
        <v>128</v>
      </c>
      <c r="AT120" s="127" t="s">
        <v>72</v>
      </c>
      <c r="AU120" s="127" t="s">
        <v>73</v>
      </c>
      <c r="AY120" s="120" t="s">
        <v>129</v>
      </c>
      <c r="BK120" s="128">
        <f>BK121+BK142</f>
        <v>0</v>
      </c>
    </row>
    <row r="121" spans="2:65" s="11" customFormat="1" ht="22.9" customHeight="1">
      <c r="B121" s="119"/>
      <c r="D121" s="120" t="s">
        <v>72</v>
      </c>
      <c r="E121" s="129" t="s">
        <v>130</v>
      </c>
      <c r="F121" s="129" t="s">
        <v>131</v>
      </c>
      <c r="I121" s="122"/>
      <c r="J121" s="130">
        <f>BK121</f>
        <v>0</v>
      </c>
      <c r="L121" s="119"/>
      <c r="M121" s="124"/>
      <c r="P121" s="125">
        <f>SUM(P122:P141)</f>
        <v>0</v>
      </c>
      <c r="R121" s="125">
        <f>SUM(R122:R141)</f>
        <v>0</v>
      </c>
      <c r="T121" s="126">
        <f>SUM(T122:T141)</f>
        <v>0</v>
      </c>
      <c r="AR121" s="120" t="s">
        <v>128</v>
      </c>
      <c r="AT121" s="127" t="s">
        <v>72</v>
      </c>
      <c r="AU121" s="127" t="s">
        <v>81</v>
      </c>
      <c r="AY121" s="120" t="s">
        <v>129</v>
      </c>
      <c r="BK121" s="128">
        <f>SUM(BK122:BK141)</f>
        <v>0</v>
      </c>
    </row>
    <row r="122" spans="2:65" s="1" customFormat="1" ht="16.5" customHeight="1">
      <c r="B122" s="131"/>
      <c r="C122" s="132" t="s">
        <v>81</v>
      </c>
      <c r="D122" s="132" t="s">
        <v>132</v>
      </c>
      <c r="E122" s="133" t="s">
        <v>133</v>
      </c>
      <c r="F122" s="134" t="s">
        <v>134</v>
      </c>
      <c r="G122" s="135" t="s">
        <v>135</v>
      </c>
      <c r="H122" s="136">
        <v>1</v>
      </c>
      <c r="I122" s="137"/>
      <c r="J122" s="138">
        <f>ROUND(I122*H122,2)</f>
        <v>0</v>
      </c>
      <c r="K122" s="134" t="s">
        <v>136</v>
      </c>
      <c r="L122" s="31"/>
      <c r="M122" s="139" t="s">
        <v>1</v>
      </c>
      <c r="N122" s="140" t="s">
        <v>38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137</v>
      </c>
      <c r="AT122" s="143" t="s">
        <v>132</v>
      </c>
      <c r="AU122" s="143" t="s">
        <v>83</v>
      </c>
      <c r="AY122" s="16" t="s">
        <v>129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6" t="s">
        <v>81</v>
      </c>
      <c r="BK122" s="144">
        <f>ROUND(I122*H122,2)</f>
        <v>0</v>
      </c>
      <c r="BL122" s="16" t="s">
        <v>137</v>
      </c>
      <c r="BM122" s="143" t="s">
        <v>138</v>
      </c>
    </row>
    <row r="123" spans="2:65" s="1" customFormat="1" ht="11.25">
      <c r="B123" s="31"/>
      <c r="D123" s="145" t="s">
        <v>139</v>
      </c>
      <c r="F123" s="146" t="s">
        <v>134</v>
      </c>
      <c r="I123" s="147"/>
      <c r="L123" s="31"/>
      <c r="M123" s="148"/>
      <c r="T123" s="55"/>
      <c r="AT123" s="16" t="s">
        <v>139</v>
      </c>
      <c r="AU123" s="16" t="s">
        <v>83</v>
      </c>
    </row>
    <row r="124" spans="2:65" s="1" customFormat="1" ht="11.25">
      <c r="B124" s="31"/>
      <c r="D124" s="149" t="s">
        <v>140</v>
      </c>
      <c r="F124" s="150" t="s">
        <v>141</v>
      </c>
      <c r="I124" s="147"/>
      <c r="L124" s="31"/>
      <c r="M124" s="148"/>
      <c r="T124" s="55"/>
      <c r="AT124" s="16" t="s">
        <v>140</v>
      </c>
      <c r="AU124" s="16" t="s">
        <v>83</v>
      </c>
    </row>
    <row r="125" spans="2:65" s="12" customFormat="1" ht="22.5">
      <c r="B125" s="151"/>
      <c r="D125" s="145" t="s">
        <v>142</v>
      </c>
      <c r="E125" s="152" t="s">
        <v>1</v>
      </c>
      <c r="F125" s="153" t="s">
        <v>143</v>
      </c>
      <c r="H125" s="154">
        <v>1</v>
      </c>
      <c r="I125" s="155"/>
      <c r="L125" s="151"/>
      <c r="M125" s="156"/>
      <c r="T125" s="157"/>
      <c r="AT125" s="152" t="s">
        <v>142</v>
      </c>
      <c r="AU125" s="152" t="s">
        <v>83</v>
      </c>
      <c r="AV125" s="12" t="s">
        <v>83</v>
      </c>
      <c r="AW125" s="12" t="s">
        <v>30</v>
      </c>
      <c r="AX125" s="12" t="s">
        <v>81</v>
      </c>
      <c r="AY125" s="152" t="s">
        <v>129</v>
      </c>
    </row>
    <row r="126" spans="2:65" s="1" customFormat="1" ht="21.75" customHeight="1">
      <c r="B126" s="131"/>
      <c r="C126" s="132" t="s">
        <v>83</v>
      </c>
      <c r="D126" s="132" t="s">
        <v>132</v>
      </c>
      <c r="E126" s="133" t="s">
        <v>144</v>
      </c>
      <c r="F126" s="134" t="s">
        <v>145</v>
      </c>
      <c r="G126" s="135" t="s">
        <v>135</v>
      </c>
      <c r="H126" s="136">
        <v>1</v>
      </c>
      <c r="I126" s="137"/>
      <c r="J126" s="138">
        <f>ROUND(I126*H126,2)</f>
        <v>0</v>
      </c>
      <c r="K126" s="134" t="s">
        <v>136</v>
      </c>
      <c r="L126" s="31"/>
      <c r="M126" s="139" t="s">
        <v>1</v>
      </c>
      <c r="N126" s="140" t="s">
        <v>38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137</v>
      </c>
      <c r="AT126" s="143" t="s">
        <v>132</v>
      </c>
      <c r="AU126" s="143" t="s">
        <v>83</v>
      </c>
      <c r="AY126" s="16" t="s">
        <v>129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81</v>
      </c>
      <c r="BK126" s="144">
        <f>ROUND(I126*H126,2)</f>
        <v>0</v>
      </c>
      <c r="BL126" s="16" t="s">
        <v>137</v>
      </c>
      <c r="BM126" s="143" t="s">
        <v>146</v>
      </c>
    </row>
    <row r="127" spans="2:65" s="1" customFormat="1" ht="11.25">
      <c r="B127" s="31"/>
      <c r="D127" s="145" t="s">
        <v>139</v>
      </c>
      <c r="F127" s="146" t="s">
        <v>145</v>
      </c>
      <c r="I127" s="147"/>
      <c r="L127" s="31"/>
      <c r="M127" s="148"/>
      <c r="T127" s="55"/>
      <c r="AT127" s="16" t="s">
        <v>139</v>
      </c>
      <c r="AU127" s="16" t="s">
        <v>83</v>
      </c>
    </row>
    <row r="128" spans="2:65" s="1" customFormat="1" ht="11.25">
      <c r="B128" s="31"/>
      <c r="D128" s="149" t="s">
        <v>140</v>
      </c>
      <c r="F128" s="150" t="s">
        <v>147</v>
      </c>
      <c r="I128" s="147"/>
      <c r="L128" s="31"/>
      <c r="M128" s="148"/>
      <c r="T128" s="55"/>
      <c r="AT128" s="16" t="s">
        <v>140</v>
      </c>
      <c r="AU128" s="16" t="s">
        <v>83</v>
      </c>
    </row>
    <row r="129" spans="2:65" s="12" customFormat="1" ht="33.75">
      <c r="B129" s="151"/>
      <c r="D129" s="145" t="s">
        <v>142</v>
      </c>
      <c r="E129" s="152" t="s">
        <v>1</v>
      </c>
      <c r="F129" s="153" t="s">
        <v>148</v>
      </c>
      <c r="H129" s="154">
        <v>1</v>
      </c>
      <c r="I129" s="155"/>
      <c r="L129" s="151"/>
      <c r="M129" s="156"/>
      <c r="T129" s="157"/>
      <c r="AT129" s="152" t="s">
        <v>142</v>
      </c>
      <c r="AU129" s="152" t="s">
        <v>83</v>
      </c>
      <c r="AV129" s="12" t="s">
        <v>83</v>
      </c>
      <c r="AW129" s="12" t="s">
        <v>30</v>
      </c>
      <c r="AX129" s="12" t="s">
        <v>81</v>
      </c>
      <c r="AY129" s="152" t="s">
        <v>129</v>
      </c>
    </row>
    <row r="130" spans="2:65" s="1" customFormat="1" ht="16.5" customHeight="1">
      <c r="B130" s="131"/>
      <c r="C130" s="132" t="s">
        <v>149</v>
      </c>
      <c r="D130" s="132" t="s">
        <v>132</v>
      </c>
      <c r="E130" s="133" t="s">
        <v>150</v>
      </c>
      <c r="F130" s="134" t="s">
        <v>151</v>
      </c>
      <c r="G130" s="135" t="s">
        <v>135</v>
      </c>
      <c r="H130" s="136">
        <v>1</v>
      </c>
      <c r="I130" s="137"/>
      <c r="J130" s="138">
        <f>ROUND(I130*H130,2)</f>
        <v>0</v>
      </c>
      <c r="K130" s="134" t="s">
        <v>136</v>
      </c>
      <c r="L130" s="31"/>
      <c r="M130" s="139" t="s">
        <v>1</v>
      </c>
      <c r="N130" s="140" t="s">
        <v>38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137</v>
      </c>
      <c r="AT130" s="143" t="s">
        <v>132</v>
      </c>
      <c r="AU130" s="143" t="s">
        <v>83</v>
      </c>
      <c r="AY130" s="16" t="s">
        <v>129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81</v>
      </c>
      <c r="BK130" s="144">
        <f>ROUND(I130*H130,2)</f>
        <v>0</v>
      </c>
      <c r="BL130" s="16" t="s">
        <v>137</v>
      </c>
      <c r="BM130" s="143" t="s">
        <v>152</v>
      </c>
    </row>
    <row r="131" spans="2:65" s="1" customFormat="1" ht="11.25">
      <c r="B131" s="31"/>
      <c r="D131" s="145" t="s">
        <v>139</v>
      </c>
      <c r="F131" s="146" t="s">
        <v>151</v>
      </c>
      <c r="I131" s="147"/>
      <c r="L131" s="31"/>
      <c r="M131" s="148"/>
      <c r="T131" s="55"/>
      <c r="AT131" s="16" t="s">
        <v>139</v>
      </c>
      <c r="AU131" s="16" t="s">
        <v>83</v>
      </c>
    </row>
    <row r="132" spans="2:65" s="1" customFormat="1" ht="11.25">
      <c r="B132" s="31"/>
      <c r="D132" s="149" t="s">
        <v>140</v>
      </c>
      <c r="F132" s="150" t="s">
        <v>153</v>
      </c>
      <c r="I132" s="147"/>
      <c r="L132" s="31"/>
      <c r="M132" s="148"/>
      <c r="T132" s="55"/>
      <c r="AT132" s="16" t="s">
        <v>140</v>
      </c>
      <c r="AU132" s="16" t="s">
        <v>83</v>
      </c>
    </row>
    <row r="133" spans="2:65" s="1" customFormat="1" ht="16.5" customHeight="1">
      <c r="B133" s="131"/>
      <c r="C133" s="132" t="s">
        <v>154</v>
      </c>
      <c r="D133" s="132" t="s">
        <v>132</v>
      </c>
      <c r="E133" s="133" t="s">
        <v>155</v>
      </c>
      <c r="F133" s="134" t="s">
        <v>156</v>
      </c>
      <c r="G133" s="135" t="s">
        <v>135</v>
      </c>
      <c r="H133" s="136">
        <v>1</v>
      </c>
      <c r="I133" s="137"/>
      <c r="J133" s="138">
        <f>ROUND(I133*H133,2)</f>
        <v>0</v>
      </c>
      <c r="K133" s="134" t="s">
        <v>136</v>
      </c>
      <c r="L133" s="31"/>
      <c r="M133" s="139" t="s">
        <v>1</v>
      </c>
      <c r="N133" s="140" t="s">
        <v>38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137</v>
      </c>
      <c r="AT133" s="143" t="s">
        <v>132</v>
      </c>
      <c r="AU133" s="143" t="s">
        <v>83</v>
      </c>
      <c r="AY133" s="16" t="s">
        <v>129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81</v>
      </c>
      <c r="BK133" s="144">
        <f>ROUND(I133*H133,2)</f>
        <v>0</v>
      </c>
      <c r="BL133" s="16" t="s">
        <v>137</v>
      </c>
      <c r="BM133" s="143" t="s">
        <v>157</v>
      </c>
    </row>
    <row r="134" spans="2:65" s="1" customFormat="1" ht="11.25">
      <c r="B134" s="31"/>
      <c r="D134" s="145" t="s">
        <v>139</v>
      </c>
      <c r="F134" s="146" t="s">
        <v>156</v>
      </c>
      <c r="I134" s="147"/>
      <c r="L134" s="31"/>
      <c r="M134" s="148"/>
      <c r="T134" s="55"/>
      <c r="AT134" s="16" t="s">
        <v>139</v>
      </c>
      <c r="AU134" s="16" t="s">
        <v>83</v>
      </c>
    </row>
    <row r="135" spans="2:65" s="1" customFormat="1" ht="11.25">
      <c r="B135" s="31"/>
      <c r="D135" s="149" t="s">
        <v>140</v>
      </c>
      <c r="F135" s="150" t="s">
        <v>158</v>
      </c>
      <c r="I135" s="147"/>
      <c r="L135" s="31"/>
      <c r="M135" s="148"/>
      <c r="T135" s="55"/>
      <c r="AT135" s="16" t="s">
        <v>140</v>
      </c>
      <c r="AU135" s="16" t="s">
        <v>83</v>
      </c>
    </row>
    <row r="136" spans="2:65" s="1" customFormat="1" ht="24.2" customHeight="1">
      <c r="B136" s="131"/>
      <c r="C136" s="132" t="s">
        <v>128</v>
      </c>
      <c r="D136" s="132" t="s">
        <v>132</v>
      </c>
      <c r="E136" s="133" t="s">
        <v>159</v>
      </c>
      <c r="F136" s="134" t="s">
        <v>160</v>
      </c>
      <c r="G136" s="135" t="s">
        <v>135</v>
      </c>
      <c r="H136" s="136">
        <v>1</v>
      </c>
      <c r="I136" s="137"/>
      <c r="J136" s="138">
        <f>ROUND(I136*H136,2)</f>
        <v>0</v>
      </c>
      <c r="K136" s="134" t="s">
        <v>136</v>
      </c>
      <c r="L136" s="31"/>
      <c r="M136" s="139" t="s">
        <v>1</v>
      </c>
      <c r="N136" s="140" t="s">
        <v>38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137</v>
      </c>
      <c r="AT136" s="143" t="s">
        <v>132</v>
      </c>
      <c r="AU136" s="143" t="s">
        <v>83</v>
      </c>
      <c r="AY136" s="16" t="s">
        <v>129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81</v>
      </c>
      <c r="BK136" s="144">
        <f>ROUND(I136*H136,2)</f>
        <v>0</v>
      </c>
      <c r="BL136" s="16" t="s">
        <v>137</v>
      </c>
      <c r="BM136" s="143" t="s">
        <v>161</v>
      </c>
    </row>
    <row r="137" spans="2:65" s="1" customFormat="1" ht="19.5">
      <c r="B137" s="31"/>
      <c r="D137" s="145" t="s">
        <v>139</v>
      </c>
      <c r="F137" s="146" t="s">
        <v>160</v>
      </c>
      <c r="I137" s="147"/>
      <c r="L137" s="31"/>
      <c r="M137" s="148"/>
      <c r="T137" s="55"/>
      <c r="AT137" s="16" t="s">
        <v>139</v>
      </c>
      <c r="AU137" s="16" t="s">
        <v>83</v>
      </c>
    </row>
    <row r="138" spans="2:65" s="1" customFormat="1" ht="11.25">
      <c r="B138" s="31"/>
      <c r="D138" s="149" t="s">
        <v>140</v>
      </c>
      <c r="F138" s="150" t="s">
        <v>162</v>
      </c>
      <c r="I138" s="147"/>
      <c r="L138" s="31"/>
      <c r="M138" s="148"/>
      <c r="T138" s="55"/>
      <c r="AT138" s="16" t="s">
        <v>140</v>
      </c>
      <c r="AU138" s="16" t="s">
        <v>83</v>
      </c>
    </row>
    <row r="139" spans="2:65" s="1" customFormat="1" ht="16.5" customHeight="1">
      <c r="B139" s="131"/>
      <c r="C139" s="132" t="s">
        <v>163</v>
      </c>
      <c r="D139" s="132" t="s">
        <v>132</v>
      </c>
      <c r="E139" s="133" t="s">
        <v>164</v>
      </c>
      <c r="F139" s="134" t="s">
        <v>165</v>
      </c>
      <c r="G139" s="135" t="s">
        <v>135</v>
      </c>
      <c r="H139" s="136">
        <v>1</v>
      </c>
      <c r="I139" s="137"/>
      <c r="J139" s="138">
        <f>ROUND(I139*H139,2)</f>
        <v>0</v>
      </c>
      <c r="K139" s="134" t="s">
        <v>136</v>
      </c>
      <c r="L139" s="31"/>
      <c r="M139" s="139" t="s">
        <v>1</v>
      </c>
      <c r="N139" s="140" t="s">
        <v>38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137</v>
      </c>
      <c r="AT139" s="143" t="s">
        <v>132</v>
      </c>
      <c r="AU139" s="143" t="s">
        <v>83</v>
      </c>
      <c r="AY139" s="16" t="s">
        <v>129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81</v>
      </c>
      <c r="BK139" s="144">
        <f>ROUND(I139*H139,2)</f>
        <v>0</v>
      </c>
      <c r="BL139" s="16" t="s">
        <v>137</v>
      </c>
      <c r="BM139" s="143" t="s">
        <v>166</v>
      </c>
    </row>
    <row r="140" spans="2:65" s="1" customFormat="1" ht="11.25">
      <c r="B140" s="31"/>
      <c r="D140" s="145" t="s">
        <v>139</v>
      </c>
      <c r="F140" s="146" t="s">
        <v>165</v>
      </c>
      <c r="I140" s="147"/>
      <c r="L140" s="31"/>
      <c r="M140" s="148"/>
      <c r="T140" s="55"/>
      <c r="AT140" s="16" t="s">
        <v>139</v>
      </c>
      <c r="AU140" s="16" t="s">
        <v>83</v>
      </c>
    </row>
    <row r="141" spans="2:65" s="1" customFormat="1" ht="11.25">
      <c r="B141" s="31"/>
      <c r="D141" s="149" t="s">
        <v>140</v>
      </c>
      <c r="F141" s="150" t="s">
        <v>167</v>
      </c>
      <c r="I141" s="147"/>
      <c r="L141" s="31"/>
      <c r="M141" s="148"/>
      <c r="T141" s="55"/>
      <c r="AT141" s="16" t="s">
        <v>140</v>
      </c>
      <c r="AU141" s="16" t="s">
        <v>83</v>
      </c>
    </row>
    <row r="142" spans="2:65" s="11" customFormat="1" ht="22.9" customHeight="1">
      <c r="B142" s="119"/>
      <c r="D142" s="120" t="s">
        <v>72</v>
      </c>
      <c r="E142" s="129" t="s">
        <v>168</v>
      </c>
      <c r="F142" s="129" t="s">
        <v>169</v>
      </c>
      <c r="I142" s="122"/>
      <c r="J142" s="130">
        <f>BK142</f>
        <v>0</v>
      </c>
      <c r="L142" s="119"/>
      <c r="M142" s="124"/>
      <c r="P142" s="125">
        <f>SUM(P143:P156)</f>
        <v>0</v>
      </c>
      <c r="R142" s="125">
        <f>SUM(R143:R156)</f>
        <v>0</v>
      </c>
      <c r="T142" s="126">
        <f>SUM(T143:T156)</f>
        <v>0</v>
      </c>
      <c r="AR142" s="120" t="s">
        <v>128</v>
      </c>
      <c r="AT142" s="127" t="s">
        <v>72</v>
      </c>
      <c r="AU142" s="127" t="s">
        <v>81</v>
      </c>
      <c r="AY142" s="120" t="s">
        <v>129</v>
      </c>
      <c r="BK142" s="128">
        <f>SUM(BK143:BK156)</f>
        <v>0</v>
      </c>
    </row>
    <row r="143" spans="2:65" s="1" customFormat="1" ht="33" customHeight="1">
      <c r="B143" s="131"/>
      <c r="C143" s="132" t="s">
        <v>170</v>
      </c>
      <c r="D143" s="132" t="s">
        <v>132</v>
      </c>
      <c r="E143" s="133" t="s">
        <v>171</v>
      </c>
      <c r="F143" s="134" t="s">
        <v>172</v>
      </c>
      <c r="G143" s="135" t="s">
        <v>135</v>
      </c>
      <c r="H143" s="136">
        <v>1</v>
      </c>
      <c r="I143" s="137"/>
      <c r="J143" s="138">
        <f>ROUND(I143*H143,2)</f>
        <v>0</v>
      </c>
      <c r="K143" s="134" t="s">
        <v>136</v>
      </c>
      <c r="L143" s="31"/>
      <c r="M143" s="139" t="s">
        <v>1</v>
      </c>
      <c r="N143" s="140" t="s">
        <v>38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137</v>
      </c>
      <c r="AT143" s="143" t="s">
        <v>132</v>
      </c>
      <c r="AU143" s="143" t="s">
        <v>83</v>
      </c>
      <c r="AY143" s="16" t="s">
        <v>129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6" t="s">
        <v>81</v>
      </c>
      <c r="BK143" s="144">
        <f>ROUND(I143*H143,2)</f>
        <v>0</v>
      </c>
      <c r="BL143" s="16" t="s">
        <v>137</v>
      </c>
      <c r="BM143" s="143" t="s">
        <v>173</v>
      </c>
    </row>
    <row r="144" spans="2:65" s="1" customFormat="1" ht="19.5">
      <c r="B144" s="31"/>
      <c r="D144" s="145" t="s">
        <v>139</v>
      </c>
      <c r="F144" s="146" t="s">
        <v>172</v>
      </c>
      <c r="I144" s="147"/>
      <c r="L144" s="31"/>
      <c r="M144" s="148"/>
      <c r="T144" s="55"/>
      <c r="AT144" s="16" t="s">
        <v>139</v>
      </c>
      <c r="AU144" s="16" t="s">
        <v>83</v>
      </c>
    </row>
    <row r="145" spans="2:65" s="1" customFormat="1" ht="11.25">
      <c r="B145" s="31"/>
      <c r="D145" s="149" t="s">
        <v>140</v>
      </c>
      <c r="F145" s="150" t="s">
        <v>174</v>
      </c>
      <c r="I145" s="147"/>
      <c r="L145" s="31"/>
      <c r="M145" s="148"/>
      <c r="T145" s="55"/>
      <c r="AT145" s="16" t="s">
        <v>140</v>
      </c>
      <c r="AU145" s="16" t="s">
        <v>83</v>
      </c>
    </row>
    <row r="146" spans="2:65" s="12" customFormat="1" ht="22.5">
      <c r="B146" s="151"/>
      <c r="D146" s="145" t="s">
        <v>142</v>
      </c>
      <c r="E146" s="152" t="s">
        <v>1</v>
      </c>
      <c r="F146" s="153" t="s">
        <v>175</v>
      </c>
      <c r="H146" s="154">
        <v>1</v>
      </c>
      <c r="I146" s="155"/>
      <c r="L146" s="151"/>
      <c r="M146" s="156"/>
      <c r="T146" s="157"/>
      <c r="AT146" s="152" t="s">
        <v>142</v>
      </c>
      <c r="AU146" s="152" t="s">
        <v>83</v>
      </c>
      <c r="AV146" s="12" t="s">
        <v>83</v>
      </c>
      <c r="AW146" s="12" t="s">
        <v>30</v>
      </c>
      <c r="AX146" s="12" t="s">
        <v>81</v>
      </c>
      <c r="AY146" s="152" t="s">
        <v>129</v>
      </c>
    </row>
    <row r="147" spans="2:65" s="1" customFormat="1" ht="24.2" customHeight="1">
      <c r="B147" s="131"/>
      <c r="C147" s="132" t="s">
        <v>176</v>
      </c>
      <c r="D147" s="132" t="s">
        <v>132</v>
      </c>
      <c r="E147" s="133" t="s">
        <v>177</v>
      </c>
      <c r="F147" s="134" t="s">
        <v>178</v>
      </c>
      <c r="G147" s="135" t="s">
        <v>135</v>
      </c>
      <c r="H147" s="136">
        <v>1</v>
      </c>
      <c r="I147" s="137"/>
      <c r="J147" s="138">
        <f>ROUND(I147*H147,2)</f>
        <v>0</v>
      </c>
      <c r="K147" s="134" t="s">
        <v>136</v>
      </c>
      <c r="L147" s="31"/>
      <c r="M147" s="139" t="s">
        <v>1</v>
      </c>
      <c r="N147" s="140" t="s">
        <v>38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137</v>
      </c>
      <c r="AT147" s="143" t="s">
        <v>132</v>
      </c>
      <c r="AU147" s="143" t="s">
        <v>83</v>
      </c>
      <c r="AY147" s="16" t="s">
        <v>129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81</v>
      </c>
      <c r="BK147" s="144">
        <f>ROUND(I147*H147,2)</f>
        <v>0</v>
      </c>
      <c r="BL147" s="16" t="s">
        <v>137</v>
      </c>
      <c r="BM147" s="143" t="s">
        <v>179</v>
      </c>
    </row>
    <row r="148" spans="2:65" s="1" customFormat="1" ht="19.5">
      <c r="B148" s="31"/>
      <c r="D148" s="145" t="s">
        <v>139</v>
      </c>
      <c r="F148" s="146" t="s">
        <v>178</v>
      </c>
      <c r="I148" s="147"/>
      <c r="L148" s="31"/>
      <c r="M148" s="148"/>
      <c r="T148" s="55"/>
      <c r="AT148" s="16" t="s">
        <v>139</v>
      </c>
      <c r="AU148" s="16" t="s">
        <v>83</v>
      </c>
    </row>
    <row r="149" spans="2:65" s="1" customFormat="1" ht="11.25">
      <c r="B149" s="31"/>
      <c r="D149" s="149" t="s">
        <v>140</v>
      </c>
      <c r="F149" s="150" t="s">
        <v>180</v>
      </c>
      <c r="I149" s="147"/>
      <c r="L149" s="31"/>
      <c r="M149" s="148"/>
      <c r="T149" s="55"/>
      <c r="AT149" s="16" t="s">
        <v>140</v>
      </c>
      <c r="AU149" s="16" t="s">
        <v>83</v>
      </c>
    </row>
    <row r="150" spans="2:65" s="1" customFormat="1" ht="16.5" customHeight="1">
      <c r="B150" s="131"/>
      <c r="C150" s="132" t="s">
        <v>181</v>
      </c>
      <c r="D150" s="132" t="s">
        <v>132</v>
      </c>
      <c r="E150" s="133" t="s">
        <v>182</v>
      </c>
      <c r="F150" s="134" t="s">
        <v>183</v>
      </c>
      <c r="G150" s="135" t="s">
        <v>135</v>
      </c>
      <c r="H150" s="136">
        <v>1</v>
      </c>
      <c r="I150" s="137"/>
      <c r="J150" s="138">
        <f>ROUND(I150*H150,2)</f>
        <v>0</v>
      </c>
      <c r="K150" s="134" t="s">
        <v>136</v>
      </c>
      <c r="L150" s="31"/>
      <c r="M150" s="139" t="s">
        <v>1</v>
      </c>
      <c r="N150" s="140" t="s">
        <v>38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137</v>
      </c>
      <c r="AT150" s="143" t="s">
        <v>132</v>
      </c>
      <c r="AU150" s="143" t="s">
        <v>83</v>
      </c>
      <c r="AY150" s="16" t="s">
        <v>129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81</v>
      </c>
      <c r="BK150" s="144">
        <f>ROUND(I150*H150,2)</f>
        <v>0</v>
      </c>
      <c r="BL150" s="16" t="s">
        <v>137</v>
      </c>
      <c r="BM150" s="143" t="s">
        <v>184</v>
      </c>
    </row>
    <row r="151" spans="2:65" s="1" customFormat="1" ht="11.25">
      <c r="B151" s="31"/>
      <c r="D151" s="145" t="s">
        <v>139</v>
      </c>
      <c r="F151" s="146" t="s">
        <v>183</v>
      </c>
      <c r="I151" s="147"/>
      <c r="L151" s="31"/>
      <c r="M151" s="148"/>
      <c r="T151" s="55"/>
      <c r="AT151" s="16" t="s">
        <v>139</v>
      </c>
      <c r="AU151" s="16" t="s">
        <v>83</v>
      </c>
    </row>
    <row r="152" spans="2:65" s="1" customFormat="1" ht="11.25">
      <c r="B152" s="31"/>
      <c r="D152" s="149" t="s">
        <v>140</v>
      </c>
      <c r="F152" s="150" t="s">
        <v>185</v>
      </c>
      <c r="I152" s="147"/>
      <c r="L152" s="31"/>
      <c r="M152" s="148"/>
      <c r="T152" s="55"/>
      <c r="AT152" s="16" t="s">
        <v>140</v>
      </c>
      <c r="AU152" s="16" t="s">
        <v>83</v>
      </c>
    </row>
    <row r="153" spans="2:65" s="12" customFormat="1" ht="22.5">
      <c r="B153" s="151"/>
      <c r="D153" s="145" t="s">
        <v>142</v>
      </c>
      <c r="E153" s="152" t="s">
        <v>1</v>
      </c>
      <c r="F153" s="153" t="s">
        <v>186</v>
      </c>
      <c r="H153" s="154">
        <v>1</v>
      </c>
      <c r="I153" s="155"/>
      <c r="L153" s="151"/>
      <c r="M153" s="156"/>
      <c r="T153" s="157"/>
      <c r="AT153" s="152" t="s">
        <v>142</v>
      </c>
      <c r="AU153" s="152" t="s">
        <v>83</v>
      </c>
      <c r="AV153" s="12" t="s">
        <v>83</v>
      </c>
      <c r="AW153" s="12" t="s">
        <v>30</v>
      </c>
      <c r="AX153" s="12" t="s">
        <v>81</v>
      </c>
      <c r="AY153" s="152" t="s">
        <v>129</v>
      </c>
    </row>
    <row r="154" spans="2:65" s="1" customFormat="1" ht="16.5" customHeight="1">
      <c r="B154" s="131"/>
      <c r="C154" s="132" t="s">
        <v>187</v>
      </c>
      <c r="D154" s="132" t="s">
        <v>132</v>
      </c>
      <c r="E154" s="133" t="s">
        <v>188</v>
      </c>
      <c r="F154" s="134" t="s">
        <v>189</v>
      </c>
      <c r="G154" s="135" t="s">
        <v>135</v>
      </c>
      <c r="H154" s="136">
        <v>4</v>
      </c>
      <c r="I154" s="137"/>
      <c r="J154" s="138">
        <f>ROUND(I154*H154,2)</f>
        <v>0</v>
      </c>
      <c r="K154" s="134" t="s">
        <v>136</v>
      </c>
      <c r="L154" s="31"/>
      <c r="M154" s="139" t="s">
        <v>1</v>
      </c>
      <c r="N154" s="140" t="s">
        <v>38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137</v>
      </c>
      <c r="AT154" s="143" t="s">
        <v>132</v>
      </c>
      <c r="AU154" s="143" t="s">
        <v>83</v>
      </c>
      <c r="AY154" s="16" t="s">
        <v>129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81</v>
      </c>
      <c r="BK154" s="144">
        <f>ROUND(I154*H154,2)</f>
        <v>0</v>
      </c>
      <c r="BL154" s="16" t="s">
        <v>137</v>
      </c>
      <c r="BM154" s="143" t="s">
        <v>190</v>
      </c>
    </row>
    <row r="155" spans="2:65" s="1" customFormat="1" ht="11.25">
      <c r="B155" s="31"/>
      <c r="D155" s="145" t="s">
        <v>139</v>
      </c>
      <c r="F155" s="146" t="s">
        <v>189</v>
      </c>
      <c r="I155" s="147"/>
      <c r="L155" s="31"/>
      <c r="M155" s="148"/>
      <c r="T155" s="55"/>
      <c r="AT155" s="16" t="s">
        <v>139</v>
      </c>
      <c r="AU155" s="16" t="s">
        <v>83</v>
      </c>
    </row>
    <row r="156" spans="2:65" s="1" customFormat="1" ht="11.25">
      <c r="B156" s="31"/>
      <c r="D156" s="149" t="s">
        <v>140</v>
      </c>
      <c r="F156" s="150" t="s">
        <v>191</v>
      </c>
      <c r="I156" s="147"/>
      <c r="L156" s="31"/>
      <c r="M156" s="158"/>
      <c r="N156" s="159"/>
      <c r="O156" s="159"/>
      <c r="P156" s="159"/>
      <c r="Q156" s="159"/>
      <c r="R156" s="159"/>
      <c r="S156" s="159"/>
      <c r="T156" s="160"/>
      <c r="AT156" s="16" t="s">
        <v>140</v>
      </c>
      <c r="AU156" s="16" t="s">
        <v>83</v>
      </c>
    </row>
    <row r="157" spans="2:65" s="1" customFormat="1" ht="6.95" customHeight="1"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31"/>
    </row>
  </sheetData>
  <autoFilter ref="C118:K156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4" r:id="rId1" xr:uid="{00000000-0004-0000-0100-000000000000}"/>
    <hyperlink ref="F128" r:id="rId2" xr:uid="{00000000-0004-0000-0100-000001000000}"/>
    <hyperlink ref="F132" r:id="rId3" xr:uid="{00000000-0004-0000-0100-000002000000}"/>
    <hyperlink ref="F135" r:id="rId4" xr:uid="{00000000-0004-0000-0100-000003000000}"/>
    <hyperlink ref="F138" r:id="rId5" xr:uid="{00000000-0004-0000-0100-000004000000}"/>
    <hyperlink ref="F141" r:id="rId6" xr:uid="{00000000-0004-0000-0100-000005000000}"/>
    <hyperlink ref="F145" r:id="rId7" xr:uid="{00000000-0004-0000-0100-000006000000}"/>
    <hyperlink ref="F149" r:id="rId8" xr:uid="{00000000-0004-0000-0100-000007000000}"/>
    <hyperlink ref="F152" r:id="rId9" xr:uid="{00000000-0004-0000-0100-000008000000}"/>
    <hyperlink ref="F156" r:id="rId10" xr:uid="{00000000-0004-0000-01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86</v>
      </c>
      <c r="AZ2" s="161" t="s">
        <v>192</v>
      </c>
      <c r="BA2" s="161" t="s">
        <v>193</v>
      </c>
      <c r="BB2" s="161" t="s">
        <v>1</v>
      </c>
      <c r="BC2" s="161" t="s">
        <v>194</v>
      </c>
      <c r="BD2" s="161" t="s">
        <v>83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  <c r="AZ3" s="161" t="s">
        <v>195</v>
      </c>
      <c r="BA3" s="161" t="s">
        <v>196</v>
      </c>
      <c r="BB3" s="161" t="s">
        <v>1</v>
      </c>
      <c r="BC3" s="161" t="s">
        <v>197</v>
      </c>
      <c r="BD3" s="161" t="s">
        <v>83</v>
      </c>
    </row>
    <row r="4" spans="2:56" ht="24.95" customHeight="1">
      <c r="B4" s="19"/>
      <c r="D4" s="20" t="s">
        <v>103</v>
      </c>
      <c r="L4" s="19"/>
      <c r="M4" s="87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32" t="str">
        <f>'Rekapitulace stavby'!K6</f>
        <v>Branka, Bystrcká - PDPS, oprava komunikace, 1. etapa</v>
      </c>
      <c r="F7" s="233"/>
      <c r="G7" s="233"/>
      <c r="H7" s="233"/>
      <c r="L7" s="19"/>
    </row>
    <row r="8" spans="2:56" s="1" customFormat="1" ht="12" customHeight="1">
      <c r="B8" s="31"/>
      <c r="D8" s="26" t="s">
        <v>104</v>
      </c>
      <c r="L8" s="31"/>
    </row>
    <row r="9" spans="2:56" s="1" customFormat="1" ht="16.5" customHeight="1">
      <c r="B9" s="31"/>
      <c r="E9" s="193" t="s">
        <v>198</v>
      </c>
      <c r="F9" s="234"/>
      <c r="G9" s="234"/>
      <c r="H9" s="234"/>
      <c r="L9" s="31"/>
    </row>
    <row r="10" spans="2:56" s="1" customFormat="1" ht="11.25">
      <c r="B10" s="31"/>
      <c r="L10" s="31"/>
    </row>
    <row r="11" spans="2:5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5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25. 8. 2025</v>
      </c>
      <c r="L12" s="31"/>
    </row>
    <row r="13" spans="2:56" s="1" customFormat="1" ht="10.9" customHeight="1">
      <c r="B13" s="31"/>
      <c r="L13" s="31"/>
    </row>
    <row r="14" spans="2:5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5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5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5" t="str">
        <f>'Rekapitulace stavby'!E14</f>
        <v>Vyplň údaj</v>
      </c>
      <c r="F18" s="215"/>
      <c r="G18" s="215"/>
      <c r="H18" s="215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ROUND((SUM(BE125:BE578)),  2)</f>
        <v>0</v>
      </c>
      <c r="I33" s="91">
        <v>0.21</v>
      </c>
      <c r="J33" s="90">
        <f>ROUND(((SUM(BE125:BE578))*I33),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ROUND((SUM(BF125:BF578)),  2)</f>
        <v>0</v>
      </c>
      <c r="I34" s="91">
        <v>0.12</v>
      </c>
      <c r="J34" s="90">
        <f>ROUND(((SUM(BF125:BF578))*I34),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ROUND((SUM(BG125:BG578)),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ROUND((SUM(BH125:BH578)),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ROUND((SUM(BI125:BI578)),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Branka, Bystrcká - PDPS, oprava komunikace, 1. etapa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104</v>
      </c>
      <c r="L86" s="31"/>
    </row>
    <row r="87" spans="2:47" s="1" customFormat="1" ht="16.5" customHeight="1">
      <c r="B87" s="31"/>
      <c r="E87" s="193" t="str">
        <f>E9</f>
        <v>SO 101.1 - Oprava komunikace - 1. etapa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25. 8. 2025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107</v>
      </c>
      <c r="D94" s="92"/>
      <c r="E94" s="92"/>
      <c r="F94" s="92"/>
      <c r="G94" s="92"/>
      <c r="H94" s="92"/>
      <c r="I94" s="92"/>
      <c r="J94" s="101" t="s">
        <v>108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109</v>
      </c>
      <c r="J96" s="65">
        <f>J125</f>
        <v>0</v>
      </c>
      <c r="L96" s="31"/>
      <c r="AU96" s="16" t="s">
        <v>110</v>
      </c>
    </row>
    <row r="97" spans="2:12" s="8" customFormat="1" ht="24.95" customHeight="1">
      <c r="B97" s="103"/>
      <c r="D97" s="104" t="s">
        <v>199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200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201</v>
      </c>
      <c r="E99" s="109"/>
      <c r="F99" s="109"/>
      <c r="G99" s="109"/>
      <c r="H99" s="109"/>
      <c r="I99" s="109"/>
      <c r="J99" s="110">
        <f>J244</f>
        <v>0</v>
      </c>
      <c r="L99" s="107"/>
    </row>
    <row r="100" spans="2:12" s="9" customFormat="1" ht="19.899999999999999" customHeight="1">
      <c r="B100" s="107"/>
      <c r="D100" s="108" t="s">
        <v>202</v>
      </c>
      <c r="E100" s="109"/>
      <c r="F100" s="109"/>
      <c r="G100" s="109"/>
      <c r="H100" s="109"/>
      <c r="I100" s="109"/>
      <c r="J100" s="110">
        <f>J249</f>
        <v>0</v>
      </c>
      <c r="L100" s="107"/>
    </row>
    <row r="101" spans="2:12" s="9" customFormat="1" ht="19.899999999999999" customHeight="1">
      <c r="B101" s="107"/>
      <c r="D101" s="108" t="s">
        <v>203</v>
      </c>
      <c r="E101" s="109"/>
      <c r="F101" s="109"/>
      <c r="G101" s="109"/>
      <c r="H101" s="109"/>
      <c r="I101" s="109"/>
      <c r="J101" s="110">
        <f>J341</f>
        <v>0</v>
      </c>
      <c r="L101" s="107"/>
    </row>
    <row r="102" spans="2:12" s="9" customFormat="1" ht="19.899999999999999" customHeight="1">
      <c r="B102" s="107"/>
      <c r="D102" s="108" t="s">
        <v>204</v>
      </c>
      <c r="E102" s="109"/>
      <c r="F102" s="109"/>
      <c r="G102" s="109"/>
      <c r="H102" s="109"/>
      <c r="I102" s="109"/>
      <c r="J102" s="110">
        <f>J345</f>
        <v>0</v>
      </c>
      <c r="L102" s="107"/>
    </row>
    <row r="103" spans="2:12" s="9" customFormat="1" ht="19.899999999999999" customHeight="1">
      <c r="B103" s="107"/>
      <c r="D103" s="108" t="s">
        <v>205</v>
      </c>
      <c r="E103" s="109"/>
      <c r="F103" s="109"/>
      <c r="G103" s="109"/>
      <c r="H103" s="109"/>
      <c r="I103" s="109"/>
      <c r="J103" s="110">
        <f>J362</f>
        <v>0</v>
      </c>
      <c r="L103" s="107"/>
    </row>
    <row r="104" spans="2:12" s="9" customFormat="1" ht="19.899999999999999" customHeight="1">
      <c r="B104" s="107"/>
      <c r="D104" s="108" t="s">
        <v>206</v>
      </c>
      <c r="E104" s="109"/>
      <c r="F104" s="109"/>
      <c r="G104" s="109"/>
      <c r="H104" s="109"/>
      <c r="I104" s="109"/>
      <c r="J104" s="110">
        <f>J506</f>
        <v>0</v>
      </c>
      <c r="L104" s="107"/>
    </row>
    <row r="105" spans="2:12" s="9" customFormat="1" ht="19.899999999999999" customHeight="1">
      <c r="B105" s="107"/>
      <c r="D105" s="108" t="s">
        <v>207</v>
      </c>
      <c r="E105" s="109"/>
      <c r="F105" s="109"/>
      <c r="G105" s="109"/>
      <c r="H105" s="109"/>
      <c r="I105" s="109"/>
      <c r="J105" s="110">
        <f>J575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114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32" t="str">
        <f>E7</f>
        <v>Branka, Bystrcká - PDPS, oprava komunikace, 1. etapa</v>
      </c>
      <c r="F115" s="233"/>
      <c r="G115" s="233"/>
      <c r="H115" s="233"/>
      <c r="L115" s="31"/>
    </row>
    <row r="116" spans="2:65" s="1" customFormat="1" ht="12" customHeight="1">
      <c r="B116" s="31"/>
      <c r="C116" s="26" t="s">
        <v>104</v>
      </c>
      <c r="L116" s="31"/>
    </row>
    <row r="117" spans="2:65" s="1" customFormat="1" ht="16.5" customHeight="1">
      <c r="B117" s="31"/>
      <c r="E117" s="193" t="str">
        <f>E9</f>
        <v>SO 101.1 - Oprava komunikace - 1. etapa</v>
      </c>
      <c r="F117" s="234"/>
      <c r="G117" s="234"/>
      <c r="H117" s="23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 xml:space="preserve"> </v>
      </c>
      <c r="I119" s="26" t="s">
        <v>22</v>
      </c>
      <c r="J119" s="51" t="str">
        <f>IF(J12="","",J12)</f>
        <v>25. 8. 2025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E15</f>
        <v xml:space="preserve"> </v>
      </c>
      <c r="I121" s="26" t="s">
        <v>29</v>
      </c>
      <c r="J121" s="29" t="str">
        <f>E21</f>
        <v xml:space="preserve"> 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31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115</v>
      </c>
      <c r="D124" s="113" t="s">
        <v>58</v>
      </c>
      <c r="E124" s="113" t="s">
        <v>54</v>
      </c>
      <c r="F124" s="113" t="s">
        <v>55</v>
      </c>
      <c r="G124" s="113" t="s">
        <v>116</v>
      </c>
      <c r="H124" s="113" t="s">
        <v>117</v>
      </c>
      <c r="I124" s="113" t="s">
        <v>118</v>
      </c>
      <c r="J124" s="113" t="s">
        <v>108</v>
      </c>
      <c r="K124" s="114" t="s">
        <v>119</v>
      </c>
      <c r="L124" s="111"/>
      <c r="M124" s="58" t="s">
        <v>1</v>
      </c>
      <c r="N124" s="59" t="s">
        <v>37</v>
      </c>
      <c r="O124" s="59" t="s">
        <v>120</v>
      </c>
      <c r="P124" s="59" t="s">
        <v>121</v>
      </c>
      <c r="Q124" s="59" t="s">
        <v>122</v>
      </c>
      <c r="R124" s="59" t="s">
        <v>123</v>
      </c>
      <c r="S124" s="59" t="s">
        <v>124</v>
      </c>
      <c r="T124" s="60" t="s">
        <v>125</v>
      </c>
    </row>
    <row r="125" spans="2:65" s="1" customFormat="1" ht="22.9" customHeight="1">
      <c r="B125" s="31"/>
      <c r="C125" s="63" t="s">
        <v>126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424.80564574000005</v>
      </c>
      <c r="S125" s="52"/>
      <c r="T125" s="117">
        <f>T126</f>
        <v>1754.6356700000001</v>
      </c>
      <c r="AT125" s="16" t="s">
        <v>72</v>
      </c>
      <c r="AU125" s="16" t="s">
        <v>110</v>
      </c>
      <c r="BK125" s="118">
        <f>BK126</f>
        <v>0</v>
      </c>
    </row>
    <row r="126" spans="2:65" s="11" customFormat="1" ht="25.9" customHeight="1">
      <c r="B126" s="119"/>
      <c r="D126" s="120" t="s">
        <v>72</v>
      </c>
      <c r="E126" s="121" t="s">
        <v>208</v>
      </c>
      <c r="F126" s="121" t="s">
        <v>209</v>
      </c>
      <c r="I126" s="122"/>
      <c r="J126" s="123">
        <f>BK126</f>
        <v>0</v>
      </c>
      <c r="L126" s="119"/>
      <c r="M126" s="124"/>
      <c r="P126" s="125">
        <f>P127+P244+P249+P341+P345+P362+P506+P575</f>
        <v>0</v>
      </c>
      <c r="R126" s="125">
        <f>R127+R244+R249+R341+R345+R362+R506+R575</f>
        <v>424.80564574000005</v>
      </c>
      <c r="T126" s="126">
        <f>T127+T244+T249+T341+T345+T362+T506+T575</f>
        <v>1754.6356700000001</v>
      </c>
      <c r="AR126" s="120" t="s">
        <v>81</v>
      </c>
      <c r="AT126" s="127" t="s">
        <v>72</v>
      </c>
      <c r="AU126" s="127" t="s">
        <v>73</v>
      </c>
      <c r="AY126" s="120" t="s">
        <v>129</v>
      </c>
      <c r="BK126" s="128">
        <f>BK127+BK244+BK249+BK341+BK345+BK362+BK506+BK575</f>
        <v>0</v>
      </c>
    </row>
    <row r="127" spans="2:65" s="11" customFormat="1" ht="22.9" customHeight="1">
      <c r="B127" s="119"/>
      <c r="D127" s="120" t="s">
        <v>72</v>
      </c>
      <c r="E127" s="129" t="s">
        <v>81</v>
      </c>
      <c r="F127" s="129" t="s">
        <v>210</v>
      </c>
      <c r="I127" s="122"/>
      <c r="J127" s="130">
        <f>BK127</f>
        <v>0</v>
      </c>
      <c r="L127" s="119"/>
      <c r="M127" s="124"/>
      <c r="P127" s="125">
        <f>SUM(P128:P243)</f>
        <v>0</v>
      </c>
      <c r="R127" s="125">
        <f>SUM(R128:R243)</f>
        <v>63.735723</v>
      </c>
      <c r="T127" s="126">
        <f>SUM(T128:T243)</f>
        <v>1724.2400000000002</v>
      </c>
      <c r="AR127" s="120" t="s">
        <v>81</v>
      </c>
      <c r="AT127" s="127" t="s">
        <v>72</v>
      </c>
      <c r="AU127" s="127" t="s">
        <v>81</v>
      </c>
      <c r="AY127" s="120" t="s">
        <v>129</v>
      </c>
      <c r="BK127" s="128">
        <f>SUM(BK128:BK243)</f>
        <v>0</v>
      </c>
    </row>
    <row r="128" spans="2:65" s="1" customFormat="1" ht="24.2" customHeight="1">
      <c r="B128" s="131"/>
      <c r="C128" s="132" t="s">
        <v>81</v>
      </c>
      <c r="D128" s="132" t="s">
        <v>132</v>
      </c>
      <c r="E128" s="133" t="s">
        <v>211</v>
      </c>
      <c r="F128" s="134" t="s">
        <v>212</v>
      </c>
      <c r="G128" s="135" t="s">
        <v>213</v>
      </c>
      <c r="H128" s="136">
        <v>67.2</v>
      </c>
      <c r="I128" s="137"/>
      <c r="J128" s="138">
        <f>ROUND(I128*H128,2)</f>
        <v>0</v>
      </c>
      <c r="K128" s="134" t="s">
        <v>214</v>
      </c>
      <c r="L128" s="31"/>
      <c r="M128" s="139" t="s">
        <v>1</v>
      </c>
      <c r="N128" s="140" t="s">
        <v>38</v>
      </c>
      <c r="P128" s="141">
        <f>O128*H128</f>
        <v>0</v>
      </c>
      <c r="Q128" s="141">
        <v>0</v>
      </c>
      <c r="R128" s="141">
        <f>Q128*H128</f>
        <v>0</v>
      </c>
      <c r="S128" s="141">
        <v>0.26</v>
      </c>
      <c r="T128" s="142">
        <f>S128*H128</f>
        <v>17.472000000000001</v>
      </c>
      <c r="AR128" s="143" t="s">
        <v>154</v>
      </c>
      <c r="AT128" s="143" t="s">
        <v>132</v>
      </c>
      <c r="AU128" s="143" t="s">
        <v>83</v>
      </c>
      <c r="AY128" s="16" t="s">
        <v>129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6" t="s">
        <v>81</v>
      </c>
      <c r="BK128" s="144">
        <f>ROUND(I128*H128,2)</f>
        <v>0</v>
      </c>
      <c r="BL128" s="16" t="s">
        <v>154</v>
      </c>
      <c r="BM128" s="143" t="s">
        <v>215</v>
      </c>
    </row>
    <row r="129" spans="2:65" s="1" customFormat="1" ht="39">
      <c r="B129" s="31"/>
      <c r="D129" s="145" t="s">
        <v>139</v>
      </c>
      <c r="F129" s="146" t="s">
        <v>216</v>
      </c>
      <c r="I129" s="147"/>
      <c r="L129" s="31"/>
      <c r="M129" s="148"/>
      <c r="T129" s="55"/>
      <c r="AT129" s="16" t="s">
        <v>139</v>
      </c>
      <c r="AU129" s="16" t="s">
        <v>83</v>
      </c>
    </row>
    <row r="130" spans="2:65" s="1" customFormat="1" ht="11.25">
      <c r="B130" s="31"/>
      <c r="D130" s="149" t="s">
        <v>140</v>
      </c>
      <c r="F130" s="150" t="s">
        <v>217</v>
      </c>
      <c r="I130" s="147"/>
      <c r="L130" s="31"/>
      <c r="M130" s="148"/>
      <c r="T130" s="55"/>
      <c r="AT130" s="16" t="s">
        <v>140</v>
      </c>
      <c r="AU130" s="16" t="s">
        <v>83</v>
      </c>
    </row>
    <row r="131" spans="2:65" s="12" customFormat="1" ht="22.5">
      <c r="B131" s="151"/>
      <c r="D131" s="145" t="s">
        <v>142</v>
      </c>
      <c r="E131" s="152" t="s">
        <v>1</v>
      </c>
      <c r="F131" s="153" t="s">
        <v>218</v>
      </c>
      <c r="H131" s="154">
        <v>67.2</v>
      </c>
      <c r="I131" s="155"/>
      <c r="L131" s="151"/>
      <c r="M131" s="156"/>
      <c r="T131" s="157"/>
      <c r="AT131" s="152" t="s">
        <v>142</v>
      </c>
      <c r="AU131" s="152" t="s">
        <v>83</v>
      </c>
      <c r="AV131" s="12" t="s">
        <v>83</v>
      </c>
      <c r="AW131" s="12" t="s">
        <v>30</v>
      </c>
      <c r="AX131" s="12" t="s">
        <v>81</v>
      </c>
      <c r="AY131" s="152" t="s">
        <v>129</v>
      </c>
    </row>
    <row r="132" spans="2:65" s="1" customFormat="1" ht="24.2" customHeight="1">
      <c r="B132" s="131"/>
      <c r="C132" s="132" t="s">
        <v>83</v>
      </c>
      <c r="D132" s="132" t="s">
        <v>132</v>
      </c>
      <c r="E132" s="133" t="s">
        <v>219</v>
      </c>
      <c r="F132" s="134" t="s">
        <v>220</v>
      </c>
      <c r="G132" s="135" t="s">
        <v>213</v>
      </c>
      <c r="H132" s="136">
        <v>19.5</v>
      </c>
      <c r="I132" s="137"/>
      <c r="J132" s="138">
        <f>ROUND(I132*H132,2)</f>
        <v>0</v>
      </c>
      <c r="K132" s="134" t="s">
        <v>214</v>
      </c>
      <c r="L132" s="31"/>
      <c r="M132" s="139" t="s">
        <v>1</v>
      </c>
      <c r="N132" s="140" t="s">
        <v>38</v>
      </c>
      <c r="P132" s="141">
        <f>O132*H132</f>
        <v>0</v>
      </c>
      <c r="Q132" s="141">
        <v>0</v>
      </c>
      <c r="R132" s="141">
        <f>Q132*H132</f>
        <v>0</v>
      </c>
      <c r="S132" s="141">
        <v>0.38800000000000001</v>
      </c>
      <c r="T132" s="142">
        <f>S132*H132</f>
        <v>7.5659999999999998</v>
      </c>
      <c r="AR132" s="143" t="s">
        <v>154</v>
      </c>
      <c r="AT132" s="143" t="s">
        <v>132</v>
      </c>
      <c r="AU132" s="143" t="s">
        <v>83</v>
      </c>
      <c r="AY132" s="16" t="s">
        <v>129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81</v>
      </c>
      <c r="BK132" s="144">
        <f>ROUND(I132*H132,2)</f>
        <v>0</v>
      </c>
      <c r="BL132" s="16" t="s">
        <v>154</v>
      </c>
      <c r="BM132" s="143" t="s">
        <v>221</v>
      </c>
    </row>
    <row r="133" spans="2:65" s="1" customFormat="1" ht="39">
      <c r="B133" s="31"/>
      <c r="D133" s="145" t="s">
        <v>139</v>
      </c>
      <c r="F133" s="146" t="s">
        <v>222</v>
      </c>
      <c r="I133" s="147"/>
      <c r="L133" s="31"/>
      <c r="M133" s="148"/>
      <c r="T133" s="55"/>
      <c r="AT133" s="16" t="s">
        <v>139</v>
      </c>
      <c r="AU133" s="16" t="s">
        <v>83</v>
      </c>
    </row>
    <row r="134" spans="2:65" s="1" customFormat="1" ht="11.25">
      <c r="B134" s="31"/>
      <c r="D134" s="149" t="s">
        <v>140</v>
      </c>
      <c r="F134" s="150" t="s">
        <v>223</v>
      </c>
      <c r="I134" s="147"/>
      <c r="L134" s="31"/>
      <c r="M134" s="148"/>
      <c r="T134" s="55"/>
      <c r="AT134" s="16" t="s">
        <v>140</v>
      </c>
      <c r="AU134" s="16" t="s">
        <v>83</v>
      </c>
    </row>
    <row r="135" spans="2:65" s="12" customFormat="1" ht="22.5">
      <c r="B135" s="151"/>
      <c r="D135" s="145" t="s">
        <v>142</v>
      </c>
      <c r="E135" s="152" t="s">
        <v>1</v>
      </c>
      <c r="F135" s="153" t="s">
        <v>224</v>
      </c>
      <c r="H135" s="154">
        <v>19.5</v>
      </c>
      <c r="I135" s="155"/>
      <c r="L135" s="151"/>
      <c r="M135" s="156"/>
      <c r="T135" s="157"/>
      <c r="AT135" s="152" t="s">
        <v>142</v>
      </c>
      <c r="AU135" s="152" t="s">
        <v>83</v>
      </c>
      <c r="AV135" s="12" t="s">
        <v>83</v>
      </c>
      <c r="AW135" s="12" t="s">
        <v>30</v>
      </c>
      <c r="AX135" s="12" t="s">
        <v>81</v>
      </c>
      <c r="AY135" s="152" t="s">
        <v>129</v>
      </c>
    </row>
    <row r="136" spans="2:65" s="1" customFormat="1" ht="24.2" customHeight="1">
      <c r="B136" s="131"/>
      <c r="C136" s="132" t="s">
        <v>149</v>
      </c>
      <c r="D136" s="132" t="s">
        <v>132</v>
      </c>
      <c r="E136" s="133" t="s">
        <v>225</v>
      </c>
      <c r="F136" s="134" t="s">
        <v>226</v>
      </c>
      <c r="G136" s="135" t="s">
        <v>213</v>
      </c>
      <c r="H136" s="136">
        <v>150.4</v>
      </c>
      <c r="I136" s="137"/>
      <c r="J136" s="138">
        <f>ROUND(I136*H136,2)</f>
        <v>0</v>
      </c>
      <c r="K136" s="134" t="s">
        <v>214</v>
      </c>
      <c r="L136" s="31"/>
      <c r="M136" s="139" t="s">
        <v>1</v>
      </c>
      <c r="N136" s="140" t="s">
        <v>38</v>
      </c>
      <c r="P136" s="141">
        <f>O136*H136</f>
        <v>0</v>
      </c>
      <c r="Q136" s="141">
        <v>0</v>
      </c>
      <c r="R136" s="141">
        <f>Q136*H136</f>
        <v>0</v>
      </c>
      <c r="S136" s="141">
        <v>0.29499999999999998</v>
      </c>
      <c r="T136" s="142">
        <f>S136*H136</f>
        <v>44.368000000000002</v>
      </c>
      <c r="AR136" s="143" t="s">
        <v>154</v>
      </c>
      <c r="AT136" s="143" t="s">
        <v>132</v>
      </c>
      <c r="AU136" s="143" t="s">
        <v>83</v>
      </c>
      <c r="AY136" s="16" t="s">
        <v>129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6" t="s">
        <v>81</v>
      </c>
      <c r="BK136" s="144">
        <f>ROUND(I136*H136,2)</f>
        <v>0</v>
      </c>
      <c r="BL136" s="16" t="s">
        <v>154</v>
      </c>
      <c r="BM136" s="143" t="s">
        <v>227</v>
      </c>
    </row>
    <row r="137" spans="2:65" s="1" customFormat="1" ht="29.25">
      <c r="B137" s="31"/>
      <c r="D137" s="145" t="s">
        <v>139</v>
      </c>
      <c r="F137" s="146" t="s">
        <v>228</v>
      </c>
      <c r="I137" s="147"/>
      <c r="L137" s="31"/>
      <c r="M137" s="148"/>
      <c r="T137" s="55"/>
      <c r="AT137" s="16" t="s">
        <v>139</v>
      </c>
      <c r="AU137" s="16" t="s">
        <v>83</v>
      </c>
    </row>
    <row r="138" spans="2:65" s="1" customFormat="1" ht="11.25">
      <c r="B138" s="31"/>
      <c r="D138" s="149" t="s">
        <v>140</v>
      </c>
      <c r="F138" s="150" t="s">
        <v>229</v>
      </c>
      <c r="I138" s="147"/>
      <c r="L138" s="31"/>
      <c r="M138" s="148"/>
      <c r="T138" s="55"/>
      <c r="AT138" s="16" t="s">
        <v>140</v>
      </c>
      <c r="AU138" s="16" t="s">
        <v>83</v>
      </c>
    </row>
    <row r="139" spans="2:65" s="12" customFormat="1" ht="11.25">
      <c r="B139" s="151"/>
      <c r="D139" s="145" t="s">
        <v>142</v>
      </c>
      <c r="E139" s="152" t="s">
        <v>1</v>
      </c>
      <c r="F139" s="153" t="s">
        <v>230</v>
      </c>
      <c r="H139" s="154">
        <v>150.4</v>
      </c>
      <c r="I139" s="155"/>
      <c r="L139" s="151"/>
      <c r="M139" s="156"/>
      <c r="T139" s="157"/>
      <c r="AT139" s="152" t="s">
        <v>142</v>
      </c>
      <c r="AU139" s="152" t="s">
        <v>83</v>
      </c>
      <c r="AV139" s="12" t="s">
        <v>83</v>
      </c>
      <c r="AW139" s="12" t="s">
        <v>30</v>
      </c>
      <c r="AX139" s="12" t="s">
        <v>81</v>
      </c>
      <c r="AY139" s="152" t="s">
        <v>129</v>
      </c>
    </row>
    <row r="140" spans="2:65" s="1" customFormat="1" ht="24.2" customHeight="1">
      <c r="B140" s="131"/>
      <c r="C140" s="132" t="s">
        <v>154</v>
      </c>
      <c r="D140" s="132" t="s">
        <v>132</v>
      </c>
      <c r="E140" s="133" t="s">
        <v>231</v>
      </c>
      <c r="F140" s="134" t="s">
        <v>232</v>
      </c>
      <c r="G140" s="135" t="s">
        <v>213</v>
      </c>
      <c r="H140" s="136">
        <v>843.1</v>
      </c>
      <c r="I140" s="137"/>
      <c r="J140" s="138">
        <f>ROUND(I140*H140,2)</f>
        <v>0</v>
      </c>
      <c r="K140" s="134" t="s">
        <v>214</v>
      </c>
      <c r="L140" s="31"/>
      <c r="M140" s="139" t="s">
        <v>1</v>
      </c>
      <c r="N140" s="140" t="s">
        <v>38</v>
      </c>
      <c r="P140" s="141">
        <f>O140*H140</f>
        <v>0</v>
      </c>
      <c r="Q140" s="141">
        <v>0</v>
      </c>
      <c r="R140" s="141">
        <f>Q140*H140</f>
        <v>0</v>
      </c>
      <c r="S140" s="141">
        <v>0.625</v>
      </c>
      <c r="T140" s="142">
        <f>S140*H140</f>
        <v>526.9375</v>
      </c>
      <c r="AR140" s="143" t="s">
        <v>154</v>
      </c>
      <c r="AT140" s="143" t="s">
        <v>132</v>
      </c>
      <c r="AU140" s="143" t="s">
        <v>83</v>
      </c>
      <c r="AY140" s="16" t="s">
        <v>129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81</v>
      </c>
      <c r="BK140" s="144">
        <f>ROUND(I140*H140,2)</f>
        <v>0</v>
      </c>
      <c r="BL140" s="16" t="s">
        <v>154</v>
      </c>
      <c r="BM140" s="143" t="s">
        <v>233</v>
      </c>
    </row>
    <row r="141" spans="2:65" s="1" customFormat="1" ht="39">
      <c r="B141" s="31"/>
      <c r="D141" s="145" t="s">
        <v>139</v>
      </c>
      <c r="F141" s="146" t="s">
        <v>234</v>
      </c>
      <c r="I141" s="147"/>
      <c r="L141" s="31"/>
      <c r="M141" s="148"/>
      <c r="T141" s="55"/>
      <c r="AT141" s="16" t="s">
        <v>139</v>
      </c>
      <c r="AU141" s="16" t="s">
        <v>83</v>
      </c>
    </row>
    <row r="142" spans="2:65" s="1" customFormat="1" ht="11.25">
      <c r="B142" s="31"/>
      <c r="D142" s="149" t="s">
        <v>140</v>
      </c>
      <c r="F142" s="150" t="s">
        <v>235</v>
      </c>
      <c r="I142" s="147"/>
      <c r="L142" s="31"/>
      <c r="M142" s="148"/>
      <c r="T142" s="55"/>
      <c r="AT142" s="16" t="s">
        <v>140</v>
      </c>
      <c r="AU142" s="16" t="s">
        <v>83</v>
      </c>
    </row>
    <row r="143" spans="2:65" s="12" customFormat="1" ht="22.5">
      <c r="B143" s="151"/>
      <c r="D143" s="145" t="s">
        <v>142</v>
      </c>
      <c r="E143" s="152" t="s">
        <v>1</v>
      </c>
      <c r="F143" s="153" t="s">
        <v>236</v>
      </c>
      <c r="H143" s="154">
        <v>312</v>
      </c>
      <c r="I143" s="155"/>
      <c r="L143" s="151"/>
      <c r="M143" s="156"/>
      <c r="T143" s="157"/>
      <c r="AT143" s="152" t="s">
        <v>142</v>
      </c>
      <c r="AU143" s="152" t="s">
        <v>83</v>
      </c>
      <c r="AV143" s="12" t="s">
        <v>83</v>
      </c>
      <c r="AW143" s="12" t="s">
        <v>30</v>
      </c>
      <c r="AX143" s="12" t="s">
        <v>73</v>
      </c>
      <c r="AY143" s="152" t="s">
        <v>129</v>
      </c>
    </row>
    <row r="144" spans="2:65" s="12" customFormat="1" ht="22.5">
      <c r="B144" s="151"/>
      <c r="D144" s="145" t="s">
        <v>142</v>
      </c>
      <c r="E144" s="152" t="s">
        <v>1</v>
      </c>
      <c r="F144" s="153" t="s">
        <v>237</v>
      </c>
      <c r="H144" s="154">
        <v>361.2</v>
      </c>
      <c r="I144" s="155"/>
      <c r="L144" s="151"/>
      <c r="M144" s="156"/>
      <c r="T144" s="157"/>
      <c r="AT144" s="152" t="s">
        <v>142</v>
      </c>
      <c r="AU144" s="152" t="s">
        <v>83</v>
      </c>
      <c r="AV144" s="12" t="s">
        <v>83</v>
      </c>
      <c r="AW144" s="12" t="s">
        <v>30</v>
      </c>
      <c r="AX144" s="12" t="s">
        <v>73</v>
      </c>
      <c r="AY144" s="152" t="s">
        <v>129</v>
      </c>
    </row>
    <row r="145" spans="2:65" s="12" customFormat="1" ht="22.5">
      <c r="B145" s="151"/>
      <c r="D145" s="145" t="s">
        <v>142</v>
      </c>
      <c r="E145" s="152" t="s">
        <v>1</v>
      </c>
      <c r="F145" s="153" t="s">
        <v>238</v>
      </c>
      <c r="H145" s="154">
        <v>169.9</v>
      </c>
      <c r="I145" s="155"/>
      <c r="L145" s="151"/>
      <c r="M145" s="156"/>
      <c r="T145" s="157"/>
      <c r="AT145" s="152" t="s">
        <v>142</v>
      </c>
      <c r="AU145" s="152" t="s">
        <v>83</v>
      </c>
      <c r="AV145" s="12" t="s">
        <v>83</v>
      </c>
      <c r="AW145" s="12" t="s">
        <v>30</v>
      </c>
      <c r="AX145" s="12" t="s">
        <v>73</v>
      </c>
      <c r="AY145" s="152" t="s">
        <v>129</v>
      </c>
    </row>
    <row r="146" spans="2:65" s="13" customFormat="1" ht="11.25">
      <c r="B146" s="162"/>
      <c r="D146" s="145" t="s">
        <v>142</v>
      </c>
      <c r="E146" s="163" t="s">
        <v>1</v>
      </c>
      <c r="F146" s="164" t="s">
        <v>239</v>
      </c>
      <c r="H146" s="165">
        <v>843.1</v>
      </c>
      <c r="I146" s="166"/>
      <c r="L146" s="162"/>
      <c r="M146" s="167"/>
      <c r="T146" s="168"/>
      <c r="AT146" s="163" t="s">
        <v>142</v>
      </c>
      <c r="AU146" s="163" t="s">
        <v>83</v>
      </c>
      <c r="AV146" s="13" t="s">
        <v>154</v>
      </c>
      <c r="AW146" s="13" t="s">
        <v>30</v>
      </c>
      <c r="AX146" s="13" t="s">
        <v>81</v>
      </c>
      <c r="AY146" s="163" t="s">
        <v>129</v>
      </c>
    </row>
    <row r="147" spans="2:65" s="1" customFormat="1" ht="24.2" customHeight="1">
      <c r="B147" s="131"/>
      <c r="C147" s="132" t="s">
        <v>128</v>
      </c>
      <c r="D147" s="132" t="s">
        <v>132</v>
      </c>
      <c r="E147" s="133" t="s">
        <v>240</v>
      </c>
      <c r="F147" s="134" t="s">
        <v>241</v>
      </c>
      <c r="G147" s="135" t="s">
        <v>213</v>
      </c>
      <c r="H147" s="136">
        <v>312</v>
      </c>
      <c r="I147" s="137"/>
      <c r="J147" s="138">
        <f>ROUND(I147*H147,2)</f>
        <v>0</v>
      </c>
      <c r="K147" s="134" t="s">
        <v>214</v>
      </c>
      <c r="L147" s="31"/>
      <c r="M147" s="139" t="s">
        <v>1</v>
      </c>
      <c r="N147" s="140" t="s">
        <v>38</v>
      </c>
      <c r="P147" s="141">
        <f>O147*H147</f>
        <v>0</v>
      </c>
      <c r="Q147" s="141">
        <v>2.0000000000000002E-5</v>
      </c>
      <c r="R147" s="141">
        <f>Q147*H147</f>
        <v>6.2400000000000008E-3</v>
      </c>
      <c r="S147" s="141">
        <v>0.13800000000000001</v>
      </c>
      <c r="T147" s="142">
        <f>S147*H147</f>
        <v>43.056000000000004</v>
      </c>
      <c r="AR147" s="143" t="s">
        <v>154</v>
      </c>
      <c r="AT147" s="143" t="s">
        <v>132</v>
      </c>
      <c r="AU147" s="143" t="s">
        <v>83</v>
      </c>
      <c r="AY147" s="16" t="s">
        <v>129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81</v>
      </c>
      <c r="BK147" s="144">
        <f>ROUND(I147*H147,2)</f>
        <v>0</v>
      </c>
      <c r="BL147" s="16" t="s">
        <v>154</v>
      </c>
      <c r="BM147" s="143" t="s">
        <v>242</v>
      </c>
    </row>
    <row r="148" spans="2:65" s="1" customFormat="1" ht="29.25">
      <c r="B148" s="31"/>
      <c r="D148" s="145" t="s">
        <v>139</v>
      </c>
      <c r="F148" s="146" t="s">
        <v>243</v>
      </c>
      <c r="I148" s="147"/>
      <c r="L148" s="31"/>
      <c r="M148" s="148"/>
      <c r="T148" s="55"/>
      <c r="AT148" s="16" t="s">
        <v>139</v>
      </c>
      <c r="AU148" s="16" t="s">
        <v>83</v>
      </c>
    </row>
    <row r="149" spans="2:65" s="1" customFormat="1" ht="11.25">
      <c r="B149" s="31"/>
      <c r="D149" s="149" t="s">
        <v>140</v>
      </c>
      <c r="F149" s="150" t="s">
        <v>244</v>
      </c>
      <c r="I149" s="147"/>
      <c r="L149" s="31"/>
      <c r="M149" s="148"/>
      <c r="T149" s="55"/>
      <c r="AT149" s="16" t="s">
        <v>140</v>
      </c>
      <c r="AU149" s="16" t="s">
        <v>83</v>
      </c>
    </row>
    <row r="150" spans="2:65" s="14" customFormat="1" ht="11.25">
      <c r="B150" s="169"/>
      <c r="D150" s="145" t="s">
        <v>142</v>
      </c>
      <c r="E150" s="170" t="s">
        <v>1</v>
      </c>
      <c r="F150" s="171" t="s">
        <v>245</v>
      </c>
      <c r="H150" s="170" t="s">
        <v>1</v>
      </c>
      <c r="I150" s="172"/>
      <c r="L150" s="169"/>
      <c r="M150" s="173"/>
      <c r="T150" s="174"/>
      <c r="AT150" s="170" t="s">
        <v>142</v>
      </c>
      <c r="AU150" s="170" t="s">
        <v>83</v>
      </c>
      <c r="AV150" s="14" t="s">
        <v>81</v>
      </c>
      <c r="AW150" s="14" t="s">
        <v>30</v>
      </c>
      <c r="AX150" s="14" t="s">
        <v>73</v>
      </c>
      <c r="AY150" s="170" t="s">
        <v>129</v>
      </c>
    </row>
    <row r="151" spans="2:65" s="12" customFormat="1" ht="11.25">
      <c r="B151" s="151"/>
      <c r="D151" s="145" t="s">
        <v>142</v>
      </c>
      <c r="E151" s="152" t="s">
        <v>1</v>
      </c>
      <c r="F151" s="153" t="s">
        <v>246</v>
      </c>
      <c r="H151" s="154">
        <v>312</v>
      </c>
      <c r="I151" s="155"/>
      <c r="L151" s="151"/>
      <c r="M151" s="156"/>
      <c r="T151" s="157"/>
      <c r="AT151" s="152" t="s">
        <v>142</v>
      </c>
      <c r="AU151" s="152" t="s">
        <v>83</v>
      </c>
      <c r="AV151" s="12" t="s">
        <v>83</v>
      </c>
      <c r="AW151" s="12" t="s">
        <v>30</v>
      </c>
      <c r="AX151" s="12" t="s">
        <v>81</v>
      </c>
      <c r="AY151" s="152" t="s">
        <v>129</v>
      </c>
    </row>
    <row r="152" spans="2:65" s="1" customFormat="1" ht="24.2" customHeight="1">
      <c r="B152" s="131"/>
      <c r="C152" s="132" t="s">
        <v>163</v>
      </c>
      <c r="D152" s="132" t="s">
        <v>132</v>
      </c>
      <c r="E152" s="133" t="s">
        <v>247</v>
      </c>
      <c r="F152" s="134" t="s">
        <v>248</v>
      </c>
      <c r="G152" s="135" t="s">
        <v>213</v>
      </c>
      <c r="H152" s="136">
        <v>3123.5</v>
      </c>
      <c r="I152" s="137"/>
      <c r="J152" s="138">
        <f>ROUND(I152*H152,2)</f>
        <v>0</v>
      </c>
      <c r="K152" s="134" t="s">
        <v>214</v>
      </c>
      <c r="L152" s="31"/>
      <c r="M152" s="139" t="s">
        <v>1</v>
      </c>
      <c r="N152" s="140" t="s">
        <v>38</v>
      </c>
      <c r="P152" s="141">
        <f>O152*H152</f>
        <v>0</v>
      </c>
      <c r="Q152" s="141">
        <v>3.0000000000000001E-5</v>
      </c>
      <c r="R152" s="141">
        <f>Q152*H152</f>
        <v>9.3704999999999997E-2</v>
      </c>
      <c r="S152" s="141">
        <v>0.23</v>
      </c>
      <c r="T152" s="142">
        <f>S152*H152</f>
        <v>718.40500000000009</v>
      </c>
      <c r="AR152" s="143" t="s">
        <v>154</v>
      </c>
      <c r="AT152" s="143" t="s">
        <v>132</v>
      </c>
      <c r="AU152" s="143" t="s">
        <v>83</v>
      </c>
      <c r="AY152" s="16" t="s">
        <v>129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81</v>
      </c>
      <c r="BK152" s="144">
        <f>ROUND(I152*H152,2)</f>
        <v>0</v>
      </c>
      <c r="BL152" s="16" t="s">
        <v>154</v>
      </c>
      <c r="BM152" s="143" t="s">
        <v>249</v>
      </c>
    </row>
    <row r="153" spans="2:65" s="1" customFormat="1" ht="29.25">
      <c r="B153" s="31"/>
      <c r="D153" s="145" t="s">
        <v>139</v>
      </c>
      <c r="F153" s="146" t="s">
        <v>250</v>
      </c>
      <c r="I153" s="147"/>
      <c r="L153" s="31"/>
      <c r="M153" s="148"/>
      <c r="T153" s="55"/>
      <c r="AT153" s="16" t="s">
        <v>139</v>
      </c>
      <c r="AU153" s="16" t="s">
        <v>83</v>
      </c>
    </row>
    <row r="154" spans="2:65" s="1" customFormat="1" ht="11.25">
      <c r="B154" s="31"/>
      <c r="D154" s="149" t="s">
        <v>140</v>
      </c>
      <c r="F154" s="150" t="s">
        <v>251</v>
      </c>
      <c r="I154" s="147"/>
      <c r="L154" s="31"/>
      <c r="M154" s="148"/>
      <c r="T154" s="55"/>
      <c r="AT154" s="16" t="s">
        <v>140</v>
      </c>
      <c r="AU154" s="16" t="s">
        <v>83</v>
      </c>
    </row>
    <row r="155" spans="2:65" s="14" customFormat="1" ht="11.25">
      <c r="B155" s="169"/>
      <c r="D155" s="145" t="s">
        <v>142</v>
      </c>
      <c r="E155" s="170" t="s">
        <v>1</v>
      </c>
      <c r="F155" s="171" t="s">
        <v>245</v>
      </c>
      <c r="H155" s="170" t="s">
        <v>1</v>
      </c>
      <c r="I155" s="172"/>
      <c r="L155" s="169"/>
      <c r="M155" s="173"/>
      <c r="T155" s="174"/>
      <c r="AT155" s="170" t="s">
        <v>142</v>
      </c>
      <c r="AU155" s="170" t="s">
        <v>83</v>
      </c>
      <c r="AV155" s="14" t="s">
        <v>81</v>
      </c>
      <c r="AW155" s="14" t="s">
        <v>30</v>
      </c>
      <c r="AX155" s="14" t="s">
        <v>73</v>
      </c>
      <c r="AY155" s="170" t="s">
        <v>129</v>
      </c>
    </row>
    <row r="156" spans="2:65" s="12" customFormat="1" ht="11.25">
      <c r="B156" s="151"/>
      <c r="D156" s="145" t="s">
        <v>142</v>
      </c>
      <c r="E156" s="152" t="s">
        <v>1</v>
      </c>
      <c r="F156" s="153" t="s">
        <v>252</v>
      </c>
      <c r="H156" s="154">
        <v>3123.5</v>
      </c>
      <c r="I156" s="155"/>
      <c r="L156" s="151"/>
      <c r="M156" s="156"/>
      <c r="T156" s="157"/>
      <c r="AT156" s="152" t="s">
        <v>142</v>
      </c>
      <c r="AU156" s="152" t="s">
        <v>83</v>
      </c>
      <c r="AV156" s="12" t="s">
        <v>83</v>
      </c>
      <c r="AW156" s="12" t="s">
        <v>30</v>
      </c>
      <c r="AX156" s="12" t="s">
        <v>81</v>
      </c>
      <c r="AY156" s="152" t="s">
        <v>129</v>
      </c>
    </row>
    <row r="157" spans="2:65" s="1" customFormat="1" ht="24.2" customHeight="1">
      <c r="B157" s="131"/>
      <c r="C157" s="132" t="s">
        <v>170</v>
      </c>
      <c r="D157" s="132" t="s">
        <v>132</v>
      </c>
      <c r="E157" s="133" t="s">
        <v>253</v>
      </c>
      <c r="F157" s="134" t="s">
        <v>254</v>
      </c>
      <c r="G157" s="135" t="s">
        <v>213</v>
      </c>
      <c r="H157" s="136">
        <v>3123.5</v>
      </c>
      <c r="I157" s="137"/>
      <c r="J157" s="138">
        <f>ROUND(I157*H157,2)</f>
        <v>0</v>
      </c>
      <c r="K157" s="134" t="s">
        <v>214</v>
      </c>
      <c r="L157" s="31"/>
      <c r="M157" s="139" t="s">
        <v>1</v>
      </c>
      <c r="N157" s="140" t="s">
        <v>38</v>
      </c>
      <c r="P157" s="141">
        <f>O157*H157</f>
        <v>0</v>
      </c>
      <c r="Q157" s="141">
        <v>0</v>
      </c>
      <c r="R157" s="141">
        <f>Q157*H157</f>
        <v>0</v>
      </c>
      <c r="S157" s="141">
        <v>2.3E-2</v>
      </c>
      <c r="T157" s="142">
        <f>S157*H157</f>
        <v>71.840500000000006</v>
      </c>
      <c r="AR157" s="143" t="s">
        <v>154</v>
      </c>
      <c r="AT157" s="143" t="s">
        <v>132</v>
      </c>
      <c r="AU157" s="143" t="s">
        <v>83</v>
      </c>
      <c r="AY157" s="16" t="s">
        <v>129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81</v>
      </c>
      <c r="BK157" s="144">
        <f>ROUND(I157*H157,2)</f>
        <v>0</v>
      </c>
      <c r="BL157" s="16" t="s">
        <v>154</v>
      </c>
      <c r="BM157" s="143" t="s">
        <v>255</v>
      </c>
    </row>
    <row r="158" spans="2:65" s="1" customFormat="1" ht="19.5">
      <c r="B158" s="31"/>
      <c r="D158" s="145" t="s">
        <v>139</v>
      </c>
      <c r="F158" s="146" t="s">
        <v>256</v>
      </c>
      <c r="I158" s="147"/>
      <c r="L158" s="31"/>
      <c r="M158" s="148"/>
      <c r="T158" s="55"/>
      <c r="AT158" s="16" t="s">
        <v>139</v>
      </c>
      <c r="AU158" s="16" t="s">
        <v>83</v>
      </c>
    </row>
    <row r="159" spans="2:65" s="1" customFormat="1" ht="11.25">
      <c r="B159" s="31"/>
      <c r="D159" s="149" t="s">
        <v>140</v>
      </c>
      <c r="F159" s="150" t="s">
        <v>257</v>
      </c>
      <c r="I159" s="147"/>
      <c r="L159" s="31"/>
      <c r="M159" s="148"/>
      <c r="T159" s="55"/>
      <c r="AT159" s="16" t="s">
        <v>140</v>
      </c>
      <c r="AU159" s="16" t="s">
        <v>83</v>
      </c>
    </row>
    <row r="160" spans="2:65" s="14" customFormat="1" ht="11.25">
      <c r="B160" s="169"/>
      <c r="D160" s="145" t="s">
        <v>142</v>
      </c>
      <c r="E160" s="170" t="s">
        <v>1</v>
      </c>
      <c r="F160" s="171" t="s">
        <v>245</v>
      </c>
      <c r="H160" s="170" t="s">
        <v>1</v>
      </c>
      <c r="I160" s="172"/>
      <c r="L160" s="169"/>
      <c r="M160" s="173"/>
      <c r="T160" s="174"/>
      <c r="AT160" s="170" t="s">
        <v>142</v>
      </c>
      <c r="AU160" s="170" t="s">
        <v>83</v>
      </c>
      <c r="AV160" s="14" t="s">
        <v>81</v>
      </c>
      <c r="AW160" s="14" t="s">
        <v>30</v>
      </c>
      <c r="AX160" s="14" t="s">
        <v>73</v>
      </c>
      <c r="AY160" s="170" t="s">
        <v>129</v>
      </c>
    </row>
    <row r="161" spans="2:65" s="12" customFormat="1" ht="11.25">
      <c r="B161" s="151"/>
      <c r="D161" s="145" t="s">
        <v>142</v>
      </c>
      <c r="E161" s="152" t="s">
        <v>1</v>
      </c>
      <c r="F161" s="153" t="s">
        <v>258</v>
      </c>
      <c r="H161" s="154">
        <v>3123.5</v>
      </c>
      <c r="I161" s="155"/>
      <c r="L161" s="151"/>
      <c r="M161" s="156"/>
      <c r="T161" s="157"/>
      <c r="AT161" s="152" t="s">
        <v>142</v>
      </c>
      <c r="AU161" s="152" t="s">
        <v>83</v>
      </c>
      <c r="AV161" s="12" t="s">
        <v>83</v>
      </c>
      <c r="AW161" s="12" t="s">
        <v>30</v>
      </c>
      <c r="AX161" s="12" t="s">
        <v>81</v>
      </c>
      <c r="AY161" s="152" t="s">
        <v>129</v>
      </c>
    </row>
    <row r="162" spans="2:65" s="1" customFormat="1" ht="16.5" customHeight="1">
      <c r="B162" s="131"/>
      <c r="C162" s="132" t="s">
        <v>176</v>
      </c>
      <c r="D162" s="132" t="s">
        <v>132</v>
      </c>
      <c r="E162" s="133" t="s">
        <v>259</v>
      </c>
      <c r="F162" s="134" t="s">
        <v>260</v>
      </c>
      <c r="G162" s="135" t="s">
        <v>261</v>
      </c>
      <c r="H162" s="136">
        <v>108.3</v>
      </c>
      <c r="I162" s="137"/>
      <c r="J162" s="138">
        <f>ROUND(I162*H162,2)</f>
        <v>0</v>
      </c>
      <c r="K162" s="134" t="s">
        <v>214</v>
      </c>
      <c r="L162" s="31"/>
      <c r="M162" s="139" t="s">
        <v>1</v>
      </c>
      <c r="N162" s="140" t="s">
        <v>38</v>
      </c>
      <c r="P162" s="141">
        <f>O162*H162</f>
        <v>0</v>
      </c>
      <c r="Q162" s="141">
        <v>0</v>
      </c>
      <c r="R162" s="141">
        <f>Q162*H162</f>
        <v>0</v>
      </c>
      <c r="S162" s="141">
        <v>0.28999999999999998</v>
      </c>
      <c r="T162" s="142">
        <f>S162*H162</f>
        <v>31.406999999999996</v>
      </c>
      <c r="AR162" s="143" t="s">
        <v>154</v>
      </c>
      <c r="AT162" s="143" t="s">
        <v>132</v>
      </c>
      <c r="AU162" s="143" t="s">
        <v>83</v>
      </c>
      <c r="AY162" s="16" t="s">
        <v>129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81</v>
      </c>
      <c r="BK162" s="144">
        <f>ROUND(I162*H162,2)</f>
        <v>0</v>
      </c>
      <c r="BL162" s="16" t="s">
        <v>154</v>
      </c>
      <c r="BM162" s="143" t="s">
        <v>262</v>
      </c>
    </row>
    <row r="163" spans="2:65" s="1" customFormat="1" ht="29.25">
      <c r="B163" s="31"/>
      <c r="D163" s="145" t="s">
        <v>139</v>
      </c>
      <c r="F163" s="146" t="s">
        <v>263</v>
      </c>
      <c r="I163" s="147"/>
      <c r="L163" s="31"/>
      <c r="M163" s="148"/>
      <c r="T163" s="55"/>
      <c r="AT163" s="16" t="s">
        <v>139</v>
      </c>
      <c r="AU163" s="16" t="s">
        <v>83</v>
      </c>
    </row>
    <row r="164" spans="2:65" s="1" customFormat="1" ht="11.25">
      <c r="B164" s="31"/>
      <c r="D164" s="149" t="s">
        <v>140</v>
      </c>
      <c r="F164" s="150" t="s">
        <v>264</v>
      </c>
      <c r="I164" s="147"/>
      <c r="L164" s="31"/>
      <c r="M164" s="148"/>
      <c r="T164" s="55"/>
      <c r="AT164" s="16" t="s">
        <v>140</v>
      </c>
      <c r="AU164" s="16" t="s">
        <v>83</v>
      </c>
    </row>
    <row r="165" spans="2:65" s="12" customFormat="1" ht="11.25">
      <c r="B165" s="151"/>
      <c r="D165" s="145" t="s">
        <v>142</v>
      </c>
      <c r="E165" s="152" t="s">
        <v>1</v>
      </c>
      <c r="F165" s="153" t="s">
        <v>265</v>
      </c>
      <c r="H165" s="154">
        <v>108.3</v>
      </c>
      <c r="I165" s="155"/>
      <c r="L165" s="151"/>
      <c r="M165" s="156"/>
      <c r="T165" s="157"/>
      <c r="AT165" s="152" t="s">
        <v>142</v>
      </c>
      <c r="AU165" s="152" t="s">
        <v>83</v>
      </c>
      <c r="AV165" s="12" t="s">
        <v>83</v>
      </c>
      <c r="AW165" s="12" t="s">
        <v>30</v>
      </c>
      <c r="AX165" s="12" t="s">
        <v>81</v>
      </c>
      <c r="AY165" s="152" t="s">
        <v>129</v>
      </c>
    </row>
    <row r="166" spans="2:65" s="1" customFormat="1" ht="16.5" customHeight="1">
      <c r="B166" s="131"/>
      <c r="C166" s="132" t="s">
        <v>181</v>
      </c>
      <c r="D166" s="132" t="s">
        <v>132</v>
      </c>
      <c r="E166" s="133" t="s">
        <v>266</v>
      </c>
      <c r="F166" s="134" t="s">
        <v>267</v>
      </c>
      <c r="G166" s="135" t="s">
        <v>261</v>
      </c>
      <c r="H166" s="136">
        <v>787.1</v>
      </c>
      <c r="I166" s="137"/>
      <c r="J166" s="138">
        <f>ROUND(I166*H166,2)</f>
        <v>0</v>
      </c>
      <c r="K166" s="134" t="s">
        <v>214</v>
      </c>
      <c r="L166" s="31"/>
      <c r="M166" s="139" t="s">
        <v>1</v>
      </c>
      <c r="N166" s="140" t="s">
        <v>38</v>
      </c>
      <c r="P166" s="141">
        <f>O166*H166</f>
        <v>0</v>
      </c>
      <c r="Q166" s="141">
        <v>0</v>
      </c>
      <c r="R166" s="141">
        <f>Q166*H166</f>
        <v>0</v>
      </c>
      <c r="S166" s="141">
        <v>0.20499999999999999</v>
      </c>
      <c r="T166" s="142">
        <f>S166*H166</f>
        <v>161.35550000000001</v>
      </c>
      <c r="AR166" s="143" t="s">
        <v>154</v>
      </c>
      <c r="AT166" s="143" t="s">
        <v>132</v>
      </c>
      <c r="AU166" s="143" t="s">
        <v>83</v>
      </c>
      <c r="AY166" s="16" t="s">
        <v>129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81</v>
      </c>
      <c r="BK166" s="144">
        <f>ROUND(I166*H166,2)</f>
        <v>0</v>
      </c>
      <c r="BL166" s="16" t="s">
        <v>154</v>
      </c>
      <c r="BM166" s="143" t="s">
        <v>268</v>
      </c>
    </row>
    <row r="167" spans="2:65" s="1" customFormat="1" ht="29.25">
      <c r="B167" s="31"/>
      <c r="D167" s="145" t="s">
        <v>139</v>
      </c>
      <c r="F167" s="146" t="s">
        <v>269</v>
      </c>
      <c r="I167" s="147"/>
      <c r="L167" s="31"/>
      <c r="M167" s="148"/>
      <c r="T167" s="55"/>
      <c r="AT167" s="16" t="s">
        <v>139</v>
      </c>
      <c r="AU167" s="16" t="s">
        <v>83</v>
      </c>
    </row>
    <row r="168" spans="2:65" s="1" customFormat="1" ht="11.25">
      <c r="B168" s="31"/>
      <c r="D168" s="149" t="s">
        <v>140</v>
      </c>
      <c r="F168" s="150" t="s">
        <v>270</v>
      </c>
      <c r="I168" s="147"/>
      <c r="L168" s="31"/>
      <c r="M168" s="148"/>
      <c r="T168" s="55"/>
      <c r="AT168" s="16" t="s">
        <v>140</v>
      </c>
      <c r="AU168" s="16" t="s">
        <v>83</v>
      </c>
    </row>
    <row r="169" spans="2:65" s="12" customFormat="1" ht="11.25">
      <c r="B169" s="151"/>
      <c r="D169" s="145" t="s">
        <v>142</v>
      </c>
      <c r="E169" s="152" t="s">
        <v>1</v>
      </c>
      <c r="F169" s="153" t="s">
        <v>271</v>
      </c>
      <c r="H169" s="154">
        <v>787.1</v>
      </c>
      <c r="I169" s="155"/>
      <c r="L169" s="151"/>
      <c r="M169" s="156"/>
      <c r="T169" s="157"/>
      <c r="AT169" s="152" t="s">
        <v>142</v>
      </c>
      <c r="AU169" s="152" t="s">
        <v>83</v>
      </c>
      <c r="AV169" s="12" t="s">
        <v>83</v>
      </c>
      <c r="AW169" s="12" t="s">
        <v>30</v>
      </c>
      <c r="AX169" s="12" t="s">
        <v>81</v>
      </c>
      <c r="AY169" s="152" t="s">
        <v>129</v>
      </c>
    </row>
    <row r="170" spans="2:65" s="1" customFormat="1" ht="16.5" customHeight="1">
      <c r="B170" s="131"/>
      <c r="C170" s="132" t="s">
        <v>187</v>
      </c>
      <c r="D170" s="132" t="s">
        <v>132</v>
      </c>
      <c r="E170" s="133" t="s">
        <v>272</v>
      </c>
      <c r="F170" s="134" t="s">
        <v>273</v>
      </c>
      <c r="G170" s="135" t="s">
        <v>261</v>
      </c>
      <c r="H170" s="136">
        <v>885.5</v>
      </c>
      <c r="I170" s="137"/>
      <c r="J170" s="138">
        <f>ROUND(I170*H170,2)</f>
        <v>0</v>
      </c>
      <c r="K170" s="134" t="s">
        <v>214</v>
      </c>
      <c r="L170" s="31"/>
      <c r="M170" s="139" t="s">
        <v>1</v>
      </c>
      <c r="N170" s="140" t="s">
        <v>38</v>
      </c>
      <c r="P170" s="141">
        <f>O170*H170</f>
        <v>0</v>
      </c>
      <c r="Q170" s="141">
        <v>0</v>
      </c>
      <c r="R170" s="141">
        <f>Q170*H170</f>
        <v>0</v>
      </c>
      <c r="S170" s="141">
        <v>0.115</v>
      </c>
      <c r="T170" s="142">
        <f>S170*H170</f>
        <v>101.83250000000001</v>
      </c>
      <c r="AR170" s="143" t="s">
        <v>154</v>
      </c>
      <c r="AT170" s="143" t="s">
        <v>132</v>
      </c>
      <c r="AU170" s="143" t="s">
        <v>83</v>
      </c>
      <c r="AY170" s="16" t="s">
        <v>129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6" t="s">
        <v>81</v>
      </c>
      <c r="BK170" s="144">
        <f>ROUND(I170*H170,2)</f>
        <v>0</v>
      </c>
      <c r="BL170" s="16" t="s">
        <v>154</v>
      </c>
      <c r="BM170" s="143" t="s">
        <v>274</v>
      </c>
    </row>
    <row r="171" spans="2:65" s="1" customFormat="1" ht="29.25">
      <c r="B171" s="31"/>
      <c r="D171" s="145" t="s">
        <v>139</v>
      </c>
      <c r="F171" s="146" t="s">
        <v>275</v>
      </c>
      <c r="I171" s="147"/>
      <c r="L171" s="31"/>
      <c r="M171" s="148"/>
      <c r="T171" s="55"/>
      <c r="AT171" s="16" t="s">
        <v>139</v>
      </c>
      <c r="AU171" s="16" t="s">
        <v>83</v>
      </c>
    </row>
    <row r="172" spans="2:65" s="1" customFormat="1" ht="11.25">
      <c r="B172" s="31"/>
      <c r="D172" s="149" t="s">
        <v>140</v>
      </c>
      <c r="F172" s="150" t="s">
        <v>276</v>
      </c>
      <c r="I172" s="147"/>
      <c r="L172" s="31"/>
      <c r="M172" s="148"/>
      <c r="T172" s="55"/>
      <c r="AT172" s="16" t="s">
        <v>140</v>
      </c>
      <c r="AU172" s="16" t="s">
        <v>83</v>
      </c>
    </row>
    <row r="173" spans="2:65" s="12" customFormat="1" ht="22.5">
      <c r="B173" s="151"/>
      <c r="D173" s="145" t="s">
        <v>142</v>
      </c>
      <c r="E173" s="152" t="s">
        <v>1</v>
      </c>
      <c r="F173" s="153" t="s">
        <v>277</v>
      </c>
      <c r="H173" s="154">
        <v>769.5</v>
      </c>
      <c r="I173" s="155"/>
      <c r="L173" s="151"/>
      <c r="M173" s="156"/>
      <c r="T173" s="157"/>
      <c r="AT173" s="152" t="s">
        <v>142</v>
      </c>
      <c r="AU173" s="152" t="s">
        <v>83</v>
      </c>
      <c r="AV173" s="12" t="s">
        <v>83</v>
      </c>
      <c r="AW173" s="12" t="s">
        <v>30</v>
      </c>
      <c r="AX173" s="12" t="s">
        <v>73</v>
      </c>
      <c r="AY173" s="152" t="s">
        <v>129</v>
      </c>
    </row>
    <row r="174" spans="2:65" s="12" customFormat="1" ht="22.5">
      <c r="B174" s="151"/>
      <c r="D174" s="145" t="s">
        <v>142</v>
      </c>
      <c r="E174" s="152" t="s">
        <v>1</v>
      </c>
      <c r="F174" s="153" t="s">
        <v>278</v>
      </c>
      <c r="H174" s="154">
        <v>116</v>
      </c>
      <c r="I174" s="155"/>
      <c r="L174" s="151"/>
      <c r="M174" s="156"/>
      <c r="T174" s="157"/>
      <c r="AT174" s="152" t="s">
        <v>142</v>
      </c>
      <c r="AU174" s="152" t="s">
        <v>83</v>
      </c>
      <c r="AV174" s="12" t="s">
        <v>83</v>
      </c>
      <c r="AW174" s="12" t="s">
        <v>30</v>
      </c>
      <c r="AX174" s="12" t="s">
        <v>73</v>
      </c>
      <c r="AY174" s="152" t="s">
        <v>129</v>
      </c>
    </row>
    <row r="175" spans="2:65" s="13" customFormat="1" ht="11.25">
      <c r="B175" s="162"/>
      <c r="D175" s="145" t="s">
        <v>142</v>
      </c>
      <c r="E175" s="163" t="s">
        <v>1</v>
      </c>
      <c r="F175" s="164" t="s">
        <v>239</v>
      </c>
      <c r="H175" s="165">
        <v>885.5</v>
      </c>
      <c r="I175" s="166"/>
      <c r="L175" s="162"/>
      <c r="M175" s="167"/>
      <c r="T175" s="168"/>
      <c r="AT175" s="163" t="s">
        <v>142</v>
      </c>
      <c r="AU175" s="163" t="s">
        <v>83</v>
      </c>
      <c r="AV175" s="13" t="s">
        <v>154</v>
      </c>
      <c r="AW175" s="13" t="s">
        <v>30</v>
      </c>
      <c r="AX175" s="13" t="s">
        <v>81</v>
      </c>
      <c r="AY175" s="163" t="s">
        <v>129</v>
      </c>
    </row>
    <row r="176" spans="2:65" s="1" customFormat="1" ht="33" customHeight="1">
      <c r="B176" s="131"/>
      <c r="C176" s="132" t="s">
        <v>279</v>
      </c>
      <c r="D176" s="132" t="s">
        <v>132</v>
      </c>
      <c r="E176" s="133" t="s">
        <v>280</v>
      </c>
      <c r="F176" s="134" t="s">
        <v>281</v>
      </c>
      <c r="G176" s="135" t="s">
        <v>282</v>
      </c>
      <c r="H176" s="136">
        <v>7.6</v>
      </c>
      <c r="I176" s="137"/>
      <c r="J176" s="138">
        <f>ROUND(I176*H176,2)</f>
        <v>0</v>
      </c>
      <c r="K176" s="134" t="s">
        <v>214</v>
      </c>
      <c r="L176" s="31"/>
      <c r="M176" s="139" t="s">
        <v>1</v>
      </c>
      <c r="N176" s="140" t="s">
        <v>38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154</v>
      </c>
      <c r="AT176" s="143" t="s">
        <v>132</v>
      </c>
      <c r="AU176" s="143" t="s">
        <v>83</v>
      </c>
      <c r="AY176" s="16" t="s">
        <v>129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81</v>
      </c>
      <c r="BK176" s="144">
        <f>ROUND(I176*H176,2)</f>
        <v>0</v>
      </c>
      <c r="BL176" s="16" t="s">
        <v>154</v>
      </c>
      <c r="BM176" s="143" t="s">
        <v>283</v>
      </c>
    </row>
    <row r="177" spans="2:65" s="1" customFormat="1" ht="29.25">
      <c r="B177" s="31"/>
      <c r="D177" s="145" t="s">
        <v>139</v>
      </c>
      <c r="F177" s="146" t="s">
        <v>284</v>
      </c>
      <c r="I177" s="147"/>
      <c r="L177" s="31"/>
      <c r="M177" s="148"/>
      <c r="T177" s="55"/>
      <c r="AT177" s="16" t="s">
        <v>139</v>
      </c>
      <c r="AU177" s="16" t="s">
        <v>83</v>
      </c>
    </row>
    <row r="178" spans="2:65" s="1" customFormat="1" ht="11.25">
      <c r="B178" s="31"/>
      <c r="D178" s="149" t="s">
        <v>140</v>
      </c>
      <c r="F178" s="150" t="s">
        <v>285</v>
      </c>
      <c r="I178" s="147"/>
      <c r="L178" s="31"/>
      <c r="M178" s="148"/>
      <c r="T178" s="55"/>
      <c r="AT178" s="16" t="s">
        <v>140</v>
      </c>
      <c r="AU178" s="16" t="s">
        <v>83</v>
      </c>
    </row>
    <row r="179" spans="2:65" s="12" customFormat="1" ht="11.25">
      <c r="B179" s="151"/>
      <c r="D179" s="145" t="s">
        <v>142</v>
      </c>
      <c r="E179" s="152" t="s">
        <v>1</v>
      </c>
      <c r="F179" s="153" t="s">
        <v>286</v>
      </c>
      <c r="H179" s="154">
        <v>7.6</v>
      </c>
      <c r="I179" s="155"/>
      <c r="L179" s="151"/>
      <c r="M179" s="156"/>
      <c r="T179" s="157"/>
      <c r="AT179" s="152" t="s">
        <v>142</v>
      </c>
      <c r="AU179" s="152" t="s">
        <v>83</v>
      </c>
      <c r="AV179" s="12" t="s">
        <v>83</v>
      </c>
      <c r="AW179" s="12" t="s">
        <v>30</v>
      </c>
      <c r="AX179" s="12" t="s">
        <v>81</v>
      </c>
      <c r="AY179" s="152" t="s">
        <v>129</v>
      </c>
    </row>
    <row r="180" spans="2:65" s="1" customFormat="1" ht="33" customHeight="1">
      <c r="B180" s="131"/>
      <c r="C180" s="132" t="s">
        <v>8</v>
      </c>
      <c r="D180" s="132" t="s">
        <v>132</v>
      </c>
      <c r="E180" s="133" t="s">
        <v>287</v>
      </c>
      <c r="F180" s="134" t="s">
        <v>288</v>
      </c>
      <c r="G180" s="135" t="s">
        <v>282</v>
      </c>
      <c r="H180" s="136">
        <v>8.6</v>
      </c>
      <c r="I180" s="137"/>
      <c r="J180" s="138">
        <f>ROUND(I180*H180,2)</f>
        <v>0</v>
      </c>
      <c r="K180" s="134" t="s">
        <v>214</v>
      </c>
      <c r="L180" s="31"/>
      <c r="M180" s="139" t="s">
        <v>1</v>
      </c>
      <c r="N180" s="140" t="s">
        <v>38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154</v>
      </c>
      <c r="AT180" s="143" t="s">
        <v>132</v>
      </c>
      <c r="AU180" s="143" t="s">
        <v>83</v>
      </c>
      <c r="AY180" s="16" t="s">
        <v>129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81</v>
      </c>
      <c r="BK180" s="144">
        <f>ROUND(I180*H180,2)</f>
        <v>0</v>
      </c>
      <c r="BL180" s="16" t="s">
        <v>154</v>
      </c>
      <c r="BM180" s="143" t="s">
        <v>289</v>
      </c>
    </row>
    <row r="181" spans="2:65" s="1" customFormat="1" ht="29.25">
      <c r="B181" s="31"/>
      <c r="D181" s="145" t="s">
        <v>139</v>
      </c>
      <c r="F181" s="146" t="s">
        <v>290</v>
      </c>
      <c r="I181" s="147"/>
      <c r="L181" s="31"/>
      <c r="M181" s="148"/>
      <c r="T181" s="55"/>
      <c r="AT181" s="16" t="s">
        <v>139</v>
      </c>
      <c r="AU181" s="16" t="s">
        <v>83</v>
      </c>
    </row>
    <row r="182" spans="2:65" s="1" customFormat="1" ht="11.25">
      <c r="B182" s="31"/>
      <c r="D182" s="149" t="s">
        <v>140</v>
      </c>
      <c r="F182" s="150" t="s">
        <v>291</v>
      </c>
      <c r="I182" s="147"/>
      <c r="L182" s="31"/>
      <c r="M182" s="148"/>
      <c r="T182" s="55"/>
      <c r="AT182" s="16" t="s">
        <v>140</v>
      </c>
      <c r="AU182" s="16" t="s">
        <v>83</v>
      </c>
    </row>
    <row r="183" spans="2:65" s="12" customFormat="1" ht="11.25">
      <c r="B183" s="151"/>
      <c r="D183" s="145" t="s">
        <v>142</v>
      </c>
      <c r="E183" s="152" t="s">
        <v>1</v>
      </c>
      <c r="F183" s="153" t="s">
        <v>292</v>
      </c>
      <c r="H183" s="154">
        <v>8.6</v>
      </c>
      <c r="I183" s="155"/>
      <c r="L183" s="151"/>
      <c r="M183" s="156"/>
      <c r="T183" s="157"/>
      <c r="AT183" s="152" t="s">
        <v>142</v>
      </c>
      <c r="AU183" s="152" t="s">
        <v>83</v>
      </c>
      <c r="AV183" s="12" t="s">
        <v>83</v>
      </c>
      <c r="AW183" s="12" t="s">
        <v>30</v>
      </c>
      <c r="AX183" s="12" t="s">
        <v>81</v>
      </c>
      <c r="AY183" s="152" t="s">
        <v>129</v>
      </c>
    </row>
    <row r="184" spans="2:65" s="1" customFormat="1" ht="37.9" customHeight="1">
      <c r="B184" s="131"/>
      <c r="C184" s="132" t="s">
        <v>293</v>
      </c>
      <c r="D184" s="132" t="s">
        <v>132</v>
      </c>
      <c r="E184" s="133" t="s">
        <v>294</v>
      </c>
      <c r="F184" s="134" t="s">
        <v>295</v>
      </c>
      <c r="G184" s="135" t="s">
        <v>282</v>
      </c>
      <c r="H184" s="136">
        <v>15.2</v>
      </c>
      <c r="I184" s="137"/>
      <c r="J184" s="138">
        <f>ROUND(I184*H184,2)</f>
        <v>0</v>
      </c>
      <c r="K184" s="134" t="s">
        <v>214</v>
      </c>
      <c r="L184" s="31"/>
      <c r="M184" s="139" t="s">
        <v>1</v>
      </c>
      <c r="N184" s="140" t="s">
        <v>38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154</v>
      </c>
      <c r="AT184" s="143" t="s">
        <v>132</v>
      </c>
      <c r="AU184" s="143" t="s">
        <v>83</v>
      </c>
      <c r="AY184" s="16" t="s">
        <v>129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81</v>
      </c>
      <c r="BK184" s="144">
        <f>ROUND(I184*H184,2)</f>
        <v>0</v>
      </c>
      <c r="BL184" s="16" t="s">
        <v>154</v>
      </c>
      <c r="BM184" s="143" t="s">
        <v>296</v>
      </c>
    </row>
    <row r="185" spans="2:65" s="1" customFormat="1" ht="39">
      <c r="B185" s="31"/>
      <c r="D185" s="145" t="s">
        <v>139</v>
      </c>
      <c r="F185" s="146" t="s">
        <v>297</v>
      </c>
      <c r="I185" s="147"/>
      <c r="L185" s="31"/>
      <c r="M185" s="148"/>
      <c r="T185" s="55"/>
      <c r="AT185" s="16" t="s">
        <v>139</v>
      </c>
      <c r="AU185" s="16" t="s">
        <v>83</v>
      </c>
    </row>
    <row r="186" spans="2:65" s="1" customFormat="1" ht="11.25">
      <c r="B186" s="31"/>
      <c r="D186" s="149" t="s">
        <v>140</v>
      </c>
      <c r="F186" s="150" t="s">
        <v>298</v>
      </c>
      <c r="I186" s="147"/>
      <c r="L186" s="31"/>
      <c r="M186" s="148"/>
      <c r="T186" s="55"/>
      <c r="AT186" s="16" t="s">
        <v>140</v>
      </c>
      <c r="AU186" s="16" t="s">
        <v>83</v>
      </c>
    </row>
    <row r="187" spans="2:65" s="14" customFormat="1" ht="11.25">
      <c r="B187" s="169"/>
      <c r="D187" s="145" t="s">
        <v>142</v>
      </c>
      <c r="E187" s="170" t="s">
        <v>1</v>
      </c>
      <c r="F187" s="171" t="s">
        <v>299</v>
      </c>
      <c r="H187" s="170" t="s">
        <v>1</v>
      </c>
      <c r="I187" s="172"/>
      <c r="L187" s="169"/>
      <c r="M187" s="173"/>
      <c r="T187" s="174"/>
      <c r="AT187" s="170" t="s">
        <v>142</v>
      </c>
      <c r="AU187" s="170" t="s">
        <v>83</v>
      </c>
      <c r="AV187" s="14" t="s">
        <v>81</v>
      </c>
      <c r="AW187" s="14" t="s">
        <v>30</v>
      </c>
      <c r="AX187" s="14" t="s">
        <v>73</v>
      </c>
      <c r="AY187" s="170" t="s">
        <v>129</v>
      </c>
    </row>
    <row r="188" spans="2:65" s="12" customFormat="1" ht="11.25">
      <c r="B188" s="151"/>
      <c r="D188" s="145" t="s">
        <v>142</v>
      </c>
      <c r="E188" s="152" t="s">
        <v>1</v>
      </c>
      <c r="F188" s="153" t="s">
        <v>300</v>
      </c>
      <c r="H188" s="154">
        <v>15.2</v>
      </c>
      <c r="I188" s="155"/>
      <c r="L188" s="151"/>
      <c r="M188" s="156"/>
      <c r="T188" s="157"/>
      <c r="AT188" s="152" t="s">
        <v>142</v>
      </c>
      <c r="AU188" s="152" t="s">
        <v>83</v>
      </c>
      <c r="AV188" s="12" t="s">
        <v>83</v>
      </c>
      <c r="AW188" s="12" t="s">
        <v>30</v>
      </c>
      <c r="AX188" s="12" t="s">
        <v>81</v>
      </c>
      <c r="AY188" s="152" t="s">
        <v>129</v>
      </c>
    </row>
    <row r="189" spans="2:65" s="1" customFormat="1" ht="33" customHeight="1">
      <c r="B189" s="131"/>
      <c r="C189" s="132" t="s">
        <v>301</v>
      </c>
      <c r="D189" s="132" t="s">
        <v>132</v>
      </c>
      <c r="E189" s="133" t="s">
        <v>302</v>
      </c>
      <c r="F189" s="134" t="s">
        <v>303</v>
      </c>
      <c r="G189" s="135" t="s">
        <v>304</v>
      </c>
      <c r="H189" s="136">
        <v>30.4</v>
      </c>
      <c r="I189" s="137"/>
      <c r="J189" s="138">
        <f>ROUND(I189*H189,2)</f>
        <v>0</v>
      </c>
      <c r="K189" s="134" t="s">
        <v>214</v>
      </c>
      <c r="L189" s="31"/>
      <c r="M189" s="139" t="s">
        <v>1</v>
      </c>
      <c r="N189" s="140" t="s">
        <v>38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154</v>
      </c>
      <c r="AT189" s="143" t="s">
        <v>132</v>
      </c>
      <c r="AU189" s="143" t="s">
        <v>83</v>
      </c>
      <c r="AY189" s="16" t="s">
        <v>129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81</v>
      </c>
      <c r="BK189" s="144">
        <f>ROUND(I189*H189,2)</f>
        <v>0</v>
      </c>
      <c r="BL189" s="16" t="s">
        <v>154</v>
      </c>
      <c r="BM189" s="143" t="s">
        <v>305</v>
      </c>
    </row>
    <row r="190" spans="2:65" s="1" customFormat="1" ht="29.25">
      <c r="B190" s="31"/>
      <c r="D190" s="145" t="s">
        <v>139</v>
      </c>
      <c r="F190" s="146" t="s">
        <v>306</v>
      </c>
      <c r="I190" s="147"/>
      <c r="L190" s="31"/>
      <c r="M190" s="148"/>
      <c r="T190" s="55"/>
      <c r="AT190" s="16" t="s">
        <v>139</v>
      </c>
      <c r="AU190" s="16" t="s">
        <v>83</v>
      </c>
    </row>
    <row r="191" spans="2:65" s="1" customFormat="1" ht="11.25">
      <c r="B191" s="31"/>
      <c r="D191" s="149" t="s">
        <v>140</v>
      </c>
      <c r="F191" s="150" t="s">
        <v>307</v>
      </c>
      <c r="I191" s="147"/>
      <c r="L191" s="31"/>
      <c r="M191" s="148"/>
      <c r="T191" s="55"/>
      <c r="AT191" s="16" t="s">
        <v>140</v>
      </c>
      <c r="AU191" s="16" t="s">
        <v>83</v>
      </c>
    </row>
    <row r="192" spans="2:65" s="12" customFormat="1" ht="11.25">
      <c r="B192" s="151"/>
      <c r="D192" s="145" t="s">
        <v>142</v>
      </c>
      <c r="F192" s="153" t="s">
        <v>308</v>
      </c>
      <c r="H192" s="154">
        <v>30.4</v>
      </c>
      <c r="I192" s="155"/>
      <c r="L192" s="151"/>
      <c r="M192" s="156"/>
      <c r="T192" s="157"/>
      <c r="AT192" s="152" t="s">
        <v>142</v>
      </c>
      <c r="AU192" s="152" t="s">
        <v>83</v>
      </c>
      <c r="AV192" s="12" t="s">
        <v>83</v>
      </c>
      <c r="AW192" s="12" t="s">
        <v>3</v>
      </c>
      <c r="AX192" s="12" t="s">
        <v>81</v>
      </c>
      <c r="AY192" s="152" t="s">
        <v>129</v>
      </c>
    </row>
    <row r="193" spans="2:65" s="1" customFormat="1" ht="16.5" customHeight="1">
      <c r="B193" s="131"/>
      <c r="C193" s="132" t="s">
        <v>309</v>
      </c>
      <c r="D193" s="132" t="s">
        <v>132</v>
      </c>
      <c r="E193" s="133" t="s">
        <v>310</v>
      </c>
      <c r="F193" s="134" t="s">
        <v>311</v>
      </c>
      <c r="G193" s="135" t="s">
        <v>282</v>
      </c>
      <c r="H193" s="136">
        <v>15.2</v>
      </c>
      <c r="I193" s="137"/>
      <c r="J193" s="138">
        <f>ROUND(I193*H193,2)</f>
        <v>0</v>
      </c>
      <c r="K193" s="134" t="s">
        <v>214</v>
      </c>
      <c r="L193" s="31"/>
      <c r="M193" s="139" t="s">
        <v>1</v>
      </c>
      <c r="N193" s="140" t="s">
        <v>38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154</v>
      </c>
      <c r="AT193" s="143" t="s">
        <v>132</v>
      </c>
      <c r="AU193" s="143" t="s">
        <v>83</v>
      </c>
      <c r="AY193" s="16" t="s">
        <v>129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6" t="s">
        <v>81</v>
      </c>
      <c r="BK193" s="144">
        <f>ROUND(I193*H193,2)</f>
        <v>0</v>
      </c>
      <c r="BL193" s="16" t="s">
        <v>154</v>
      </c>
      <c r="BM193" s="143" t="s">
        <v>312</v>
      </c>
    </row>
    <row r="194" spans="2:65" s="1" customFormat="1" ht="19.5">
      <c r="B194" s="31"/>
      <c r="D194" s="145" t="s">
        <v>139</v>
      </c>
      <c r="F194" s="146" t="s">
        <v>313</v>
      </c>
      <c r="I194" s="147"/>
      <c r="L194" s="31"/>
      <c r="M194" s="148"/>
      <c r="T194" s="55"/>
      <c r="AT194" s="16" t="s">
        <v>139</v>
      </c>
      <c r="AU194" s="16" t="s">
        <v>83</v>
      </c>
    </row>
    <row r="195" spans="2:65" s="1" customFormat="1" ht="11.25">
      <c r="B195" s="31"/>
      <c r="D195" s="149" t="s">
        <v>140</v>
      </c>
      <c r="F195" s="150" t="s">
        <v>314</v>
      </c>
      <c r="I195" s="147"/>
      <c r="L195" s="31"/>
      <c r="M195" s="148"/>
      <c r="T195" s="55"/>
      <c r="AT195" s="16" t="s">
        <v>140</v>
      </c>
      <c r="AU195" s="16" t="s">
        <v>83</v>
      </c>
    </row>
    <row r="196" spans="2:65" s="12" customFormat="1" ht="11.25">
      <c r="B196" s="151"/>
      <c r="D196" s="145" t="s">
        <v>142</v>
      </c>
      <c r="E196" s="152" t="s">
        <v>1</v>
      </c>
      <c r="F196" s="153" t="s">
        <v>315</v>
      </c>
      <c r="H196" s="154">
        <v>15.2</v>
      </c>
      <c r="I196" s="155"/>
      <c r="L196" s="151"/>
      <c r="M196" s="156"/>
      <c r="T196" s="157"/>
      <c r="AT196" s="152" t="s">
        <v>142</v>
      </c>
      <c r="AU196" s="152" t="s">
        <v>83</v>
      </c>
      <c r="AV196" s="12" t="s">
        <v>83</v>
      </c>
      <c r="AW196" s="12" t="s">
        <v>30</v>
      </c>
      <c r="AX196" s="12" t="s">
        <v>81</v>
      </c>
      <c r="AY196" s="152" t="s">
        <v>129</v>
      </c>
    </row>
    <row r="197" spans="2:65" s="1" customFormat="1" ht="24.2" customHeight="1">
      <c r="B197" s="131"/>
      <c r="C197" s="132" t="s">
        <v>316</v>
      </c>
      <c r="D197" s="132" t="s">
        <v>132</v>
      </c>
      <c r="E197" s="133" t="s">
        <v>317</v>
      </c>
      <c r="F197" s="134" t="s">
        <v>318</v>
      </c>
      <c r="G197" s="135" t="s">
        <v>282</v>
      </c>
      <c r="H197" s="136">
        <v>9.1199999999999992</v>
      </c>
      <c r="I197" s="137"/>
      <c r="J197" s="138">
        <f>ROUND(I197*H197,2)</f>
        <v>0</v>
      </c>
      <c r="K197" s="134" t="s">
        <v>214</v>
      </c>
      <c r="L197" s="31"/>
      <c r="M197" s="139" t="s">
        <v>1</v>
      </c>
      <c r="N197" s="140" t="s">
        <v>38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154</v>
      </c>
      <c r="AT197" s="143" t="s">
        <v>132</v>
      </c>
      <c r="AU197" s="143" t="s">
        <v>83</v>
      </c>
      <c r="AY197" s="16" t="s">
        <v>129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6" t="s">
        <v>81</v>
      </c>
      <c r="BK197" s="144">
        <f>ROUND(I197*H197,2)</f>
        <v>0</v>
      </c>
      <c r="BL197" s="16" t="s">
        <v>154</v>
      </c>
      <c r="BM197" s="143" t="s">
        <v>319</v>
      </c>
    </row>
    <row r="198" spans="2:65" s="1" customFormat="1" ht="29.25">
      <c r="B198" s="31"/>
      <c r="D198" s="145" t="s">
        <v>139</v>
      </c>
      <c r="F198" s="146" t="s">
        <v>320</v>
      </c>
      <c r="I198" s="147"/>
      <c r="L198" s="31"/>
      <c r="M198" s="148"/>
      <c r="T198" s="55"/>
      <c r="AT198" s="16" t="s">
        <v>139</v>
      </c>
      <c r="AU198" s="16" t="s">
        <v>83</v>
      </c>
    </row>
    <row r="199" spans="2:65" s="1" customFormat="1" ht="11.25">
      <c r="B199" s="31"/>
      <c r="D199" s="149" t="s">
        <v>140</v>
      </c>
      <c r="F199" s="150" t="s">
        <v>321</v>
      </c>
      <c r="I199" s="147"/>
      <c r="L199" s="31"/>
      <c r="M199" s="148"/>
      <c r="T199" s="55"/>
      <c r="AT199" s="16" t="s">
        <v>140</v>
      </c>
      <c r="AU199" s="16" t="s">
        <v>83</v>
      </c>
    </row>
    <row r="200" spans="2:65" s="12" customFormat="1" ht="22.5">
      <c r="B200" s="151"/>
      <c r="D200" s="145" t="s">
        <v>142</v>
      </c>
      <c r="E200" s="152" t="s">
        <v>1</v>
      </c>
      <c r="F200" s="153" t="s">
        <v>322</v>
      </c>
      <c r="H200" s="154">
        <v>9.1199999999999992</v>
      </c>
      <c r="I200" s="155"/>
      <c r="L200" s="151"/>
      <c r="M200" s="156"/>
      <c r="T200" s="157"/>
      <c r="AT200" s="152" t="s">
        <v>142</v>
      </c>
      <c r="AU200" s="152" t="s">
        <v>83</v>
      </c>
      <c r="AV200" s="12" t="s">
        <v>83</v>
      </c>
      <c r="AW200" s="12" t="s">
        <v>30</v>
      </c>
      <c r="AX200" s="12" t="s">
        <v>81</v>
      </c>
      <c r="AY200" s="152" t="s">
        <v>129</v>
      </c>
    </row>
    <row r="201" spans="2:65" s="1" customFormat="1" ht="16.5" customHeight="1">
      <c r="B201" s="131"/>
      <c r="C201" s="175" t="s">
        <v>323</v>
      </c>
      <c r="D201" s="175" t="s">
        <v>324</v>
      </c>
      <c r="E201" s="176" t="s">
        <v>325</v>
      </c>
      <c r="F201" s="177" t="s">
        <v>326</v>
      </c>
      <c r="G201" s="178" t="s">
        <v>304</v>
      </c>
      <c r="H201" s="179">
        <v>18.239999999999998</v>
      </c>
      <c r="I201" s="180"/>
      <c r="J201" s="181">
        <f>ROUND(I201*H201,2)</f>
        <v>0</v>
      </c>
      <c r="K201" s="177" t="s">
        <v>214</v>
      </c>
      <c r="L201" s="182"/>
      <c r="M201" s="183" t="s">
        <v>1</v>
      </c>
      <c r="N201" s="184" t="s">
        <v>38</v>
      </c>
      <c r="P201" s="141">
        <f>O201*H201</f>
        <v>0</v>
      </c>
      <c r="Q201" s="141">
        <v>1</v>
      </c>
      <c r="R201" s="141">
        <f>Q201*H201</f>
        <v>18.239999999999998</v>
      </c>
      <c r="S201" s="141">
        <v>0</v>
      </c>
      <c r="T201" s="142">
        <f>S201*H201</f>
        <v>0</v>
      </c>
      <c r="AR201" s="143" t="s">
        <v>176</v>
      </c>
      <c r="AT201" s="143" t="s">
        <v>324</v>
      </c>
      <c r="AU201" s="143" t="s">
        <v>83</v>
      </c>
      <c r="AY201" s="16" t="s">
        <v>129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81</v>
      </c>
      <c r="BK201" s="144">
        <f>ROUND(I201*H201,2)</f>
        <v>0</v>
      </c>
      <c r="BL201" s="16" t="s">
        <v>154</v>
      </c>
      <c r="BM201" s="143" t="s">
        <v>327</v>
      </c>
    </row>
    <row r="202" spans="2:65" s="1" customFormat="1" ht="11.25">
      <c r="B202" s="31"/>
      <c r="D202" s="145" t="s">
        <v>139</v>
      </c>
      <c r="F202" s="146" t="s">
        <v>326</v>
      </c>
      <c r="I202" s="147"/>
      <c r="L202" s="31"/>
      <c r="M202" s="148"/>
      <c r="T202" s="55"/>
      <c r="AT202" s="16" t="s">
        <v>139</v>
      </c>
      <c r="AU202" s="16" t="s">
        <v>83</v>
      </c>
    </row>
    <row r="203" spans="2:65" s="12" customFormat="1" ht="11.25">
      <c r="B203" s="151"/>
      <c r="D203" s="145" t="s">
        <v>142</v>
      </c>
      <c r="F203" s="153" t="s">
        <v>328</v>
      </c>
      <c r="H203" s="154">
        <v>18.239999999999998</v>
      </c>
      <c r="I203" s="155"/>
      <c r="L203" s="151"/>
      <c r="M203" s="156"/>
      <c r="T203" s="157"/>
      <c r="AT203" s="152" t="s">
        <v>142</v>
      </c>
      <c r="AU203" s="152" t="s">
        <v>83</v>
      </c>
      <c r="AV203" s="12" t="s">
        <v>83</v>
      </c>
      <c r="AW203" s="12" t="s">
        <v>3</v>
      </c>
      <c r="AX203" s="12" t="s">
        <v>81</v>
      </c>
      <c r="AY203" s="152" t="s">
        <v>129</v>
      </c>
    </row>
    <row r="204" spans="2:65" s="1" customFormat="1" ht="24.2" customHeight="1">
      <c r="B204" s="131"/>
      <c r="C204" s="132" t="s">
        <v>329</v>
      </c>
      <c r="D204" s="132" t="s">
        <v>132</v>
      </c>
      <c r="E204" s="133" t="s">
        <v>330</v>
      </c>
      <c r="F204" s="134" t="s">
        <v>331</v>
      </c>
      <c r="G204" s="135" t="s">
        <v>213</v>
      </c>
      <c r="H204" s="136">
        <v>238.9</v>
      </c>
      <c r="I204" s="137"/>
      <c r="J204" s="138">
        <f>ROUND(I204*H204,2)</f>
        <v>0</v>
      </c>
      <c r="K204" s="134" t="s">
        <v>214</v>
      </c>
      <c r="L204" s="31"/>
      <c r="M204" s="139" t="s">
        <v>1</v>
      </c>
      <c r="N204" s="140" t="s">
        <v>38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154</v>
      </c>
      <c r="AT204" s="143" t="s">
        <v>132</v>
      </c>
      <c r="AU204" s="143" t="s">
        <v>83</v>
      </c>
      <c r="AY204" s="16" t="s">
        <v>129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6" t="s">
        <v>81</v>
      </c>
      <c r="BK204" s="144">
        <f>ROUND(I204*H204,2)</f>
        <v>0</v>
      </c>
      <c r="BL204" s="16" t="s">
        <v>154</v>
      </c>
      <c r="BM204" s="143" t="s">
        <v>332</v>
      </c>
    </row>
    <row r="205" spans="2:65" s="1" customFormat="1" ht="19.5">
      <c r="B205" s="31"/>
      <c r="D205" s="145" t="s">
        <v>139</v>
      </c>
      <c r="F205" s="146" t="s">
        <v>333</v>
      </c>
      <c r="I205" s="147"/>
      <c r="L205" s="31"/>
      <c r="M205" s="148"/>
      <c r="T205" s="55"/>
      <c r="AT205" s="16" t="s">
        <v>139</v>
      </c>
      <c r="AU205" s="16" t="s">
        <v>83</v>
      </c>
    </row>
    <row r="206" spans="2:65" s="1" customFormat="1" ht="11.25">
      <c r="B206" s="31"/>
      <c r="D206" s="149" t="s">
        <v>140</v>
      </c>
      <c r="F206" s="150" t="s">
        <v>334</v>
      </c>
      <c r="I206" s="147"/>
      <c r="L206" s="31"/>
      <c r="M206" s="148"/>
      <c r="T206" s="55"/>
      <c r="AT206" s="16" t="s">
        <v>140</v>
      </c>
      <c r="AU206" s="16" t="s">
        <v>83</v>
      </c>
    </row>
    <row r="207" spans="2:65" s="12" customFormat="1" ht="11.25">
      <c r="B207" s="151"/>
      <c r="D207" s="145" t="s">
        <v>142</v>
      </c>
      <c r="E207" s="152" t="s">
        <v>1</v>
      </c>
      <c r="F207" s="153" t="s">
        <v>335</v>
      </c>
      <c r="H207" s="154">
        <v>238.9</v>
      </c>
      <c r="I207" s="155"/>
      <c r="L207" s="151"/>
      <c r="M207" s="156"/>
      <c r="T207" s="157"/>
      <c r="AT207" s="152" t="s">
        <v>142</v>
      </c>
      <c r="AU207" s="152" t="s">
        <v>83</v>
      </c>
      <c r="AV207" s="12" t="s">
        <v>83</v>
      </c>
      <c r="AW207" s="12" t="s">
        <v>30</v>
      </c>
      <c r="AX207" s="12" t="s">
        <v>81</v>
      </c>
      <c r="AY207" s="152" t="s">
        <v>129</v>
      </c>
    </row>
    <row r="208" spans="2:65" s="1" customFormat="1" ht="16.5" customHeight="1">
      <c r="B208" s="131"/>
      <c r="C208" s="175" t="s">
        <v>336</v>
      </c>
      <c r="D208" s="175" t="s">
        <v>324</v>
      </c>
      <c r="E208" s="176" t="s">
        <v>337</v>
      </c>
      <c r="F208" s="177" t="s">
        <v>338</v>
      </c>
      <c r="G208" s="178" t="s">
        <v>304</v>
      </c>
      <c r="H208" s="179">
        <v>45.390999999999998</v>
      </c>
      <c r="I208" s="180"/>
      <c r="J208" s="181">
        <f>ROUND(I208*H208,2)</f>
        <v>0</v>
      </c>
      <c r="K208" s="177" t="s">
        <v>214</v>
      </c>
      <c r="L208" s="182"/>
      <c r="M208" s="183" t="s">
        <v>1</v>
      </c>
      <c r="N208" s="184" t="s">
        <v>38</v>
      </c>
      <c r="P208" s="141">
        <f>O208*H208</f>
        <v>0</v>
      </c>
      <c r="Q208" s="141">
        <v>1</v>
      </c>
      <c r="R208" s="141">
        <f>Q208*H208</f>
        <v>45.390999999999998</v>
      </c>
      <c r="S208" s="141">
        <v>0</v>
      </c>
      <c r="T208" s="142">
        <f>S208*H208</f>
        <v>0</v>
      </c>
      <c r="AR208" s="143" t="s">
        <v>176</v>
      </c>
      <c r="AT208" s="143" t="s">
        <v>324</v>
      </c>
      <c r="AU208" s="143" t="s">
        <v>83</v>
      </c>
      <c r="AY208" s="16" t="s">
        <v>129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6" t="s">
        <v>81</v>
      </c>
      <c r="BK208" s="144">
        <f>ROUND(I208*H208,2)</f>
        <v>0</v>
      </c>
      <c r="BL208" s="16" t="s">
        <v>154</v>
      </c>
      <c r="BM208" s="143" t="s">
        <v>339</v>
      </c>
    </row>
    <row r="209" spans="2:65" s="1" customFormat="1" ht="11.25">
      <c r="B209" s="31"/>
      <c r="D209" s="145" t="s">
        <v>139</v>
      </c>
      <c r="F209" s="146" t="s">
        <v>338</v>
      </c>
      <c r="I209" s="147"/>
      <c r="L209" s="31"/>
      <c r="M209" s="148"/>
      <c r="T209" s="55"/>
      <c r="AT209" s="16" t="s">
        <v>139</v>
      </c>
      <c r="AU209" s="16" t="s">
        <v>83</v>
      </c>
    </row>
    <row r="210" spans="2:65" s="12" customFormat="1" ht="11.25">
      <c r="B210" s="151"/>
      <c r="D210" s="145" t="s">
        <v>142</v>
      </c>
      <c r="E210" s="152" t="s">
        <v>1</v>
      </c>
      <c r="F210" s="153" t="s">
        <v>340</v>
      </c>
      <c r="H210" s="154">
        <v>23.89</v>
      </c>
      <c r="I210" s="155"/>
      <c r="L210" s="151"/>
      <c r="M210" s="156"/>
      <c r="T210" s="157"/>
      <c r="AT210" s="152" t="s">
        <v>142</v>
      </c>
      <c r="AU210" s="152" t="s">
        <v>83</v>
      </c>
      <c r="AV210" s="12" t="s">
        <v>83</v>
      </c>
      <c r="AW210" s="12" t="s">
        <v>30</v>
      </c>
      <c r="AX210" s="12" t="s">
        <v>81</v>
      </c>
      <c r="AY210" s="152" t="s">
        <v>129</v>
      </c>
    </row>
    <row r="211" spans="2:65" s="12" customFormat="1" ht="11.25">
      <c r="B211" s="151"/>
      <c r="D211" s="145" t="s">
        <v>142</v>
      </c>
      <c r="F211" s="153" t="s">
        <v>341</v>
      </c>
      <c r="H211" s="154">
        <v>45.390999999999998</v>
      </c>
      <c r="I211" s="155"/>
      <c r="L211" s="151"/>
      <c r="M211" s="156"/>
      <c r="T211" s="157"/>
      <c r="AT211" s="152" t="s">
        <v>142</v>
      </c>
      <c r="AU211" s="152" t="s">
        <v>83</v>
      </c>
      <c r="AV211" s="12" t="s">
        <v>83</v>
      </c>
      <c r="AW211" s="12" t="s">
        <v>3</v>
      </c>
      <c r="AX211" s="12" t="s">
        <v>81</v>
      </c>
      <c r="AY211" s="152" t="s">
        <v>129</v>
      </c>
    </row>
    <row r="212" spans="2:65" s="1" customFormat="1" ht="24.2" customHeight="1">
      <c r="B212" s="131"/>
      <c r="C212" s="132" t="s">
        <v>342</v>
      </c>
      <c r="D212" s="132" t="s">
        <v>132</v>
      </c>
      <c r="E212" s="133" t="s">
        <v>343</v>
      </c>
      <c r="F212" s="134" t="s">
        <v>344</v>
      </c>
      <c r="G212" s="135" t="s">
        <v>213</v>
      </c>
      <c r="H212" s="136">
        <v>238.9</v>
      </c>
      <c r="I212" s="137"/>
      <c r="J212" s="138">
        <f>ROUND(I212*H212,2)</f>
        <v>0</v>
      </c>
      <c r="K212" s="134" t="s">
        <v>214</v>
      </c>
      <c r="L212" s="31"/>
      <c r="M212" s="139" t="s">
        <v>1</v>
      </c>
      <c r="N212" s="140" t="s">
        <v>38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154</v>
      </c>
      <c r="AT212" s="143" t="s">
        <v>132</v>
      </c>
      <c r="AU212" s="143" t="s">
        <v>83</v>
      </c>
      <c r="AY212" s="16" t="s">
        <v>129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6" t="s">
        <v>81</v>
      </c>
      <c r="BK212" s="144">
        <f>ROUND(I212*H212,2)</f>
        <v>0</v>
      </c>
      <c r="BL212" s="16" t="s">
        <v>154</v>
      </c>
      <c r="BM212" s="143" t="s">
        <v>345</v>
      </c>
    </row>
    <row r="213" spans="2:65" s="1" customFormat="1" ht="19.5">
      <c r="B213" s="31"/>
      <c r="D213" s="145" t="s">
        <v>139</v>
      </c>
      <c r="F213" s="146" t="s">
        <v>346</v>
      </c>
      <c r="I213" s="147"/>
      <c r="L213" s="31"/>
      <c r="M213" s="148"/>
      <c r="T213" s="55"/>
      <c r="AT213" s="16" t="s">
        <v>139</v>
      </c>
      <c r="AU213" s="16" t="s">
        <v>83</v>
      </c>
    </row>
    <row r="214" spans="2:65" s="1" customFormat="1" ht="11.25">
      <c r="B214" s="31"/>
      <c r="D214" s="149" t="s">
        <v>140</v>
      </c>
      <c r="F214" s="150" t="s">
        <v>347</v>
      </c>
      <c r="I214" s="147"/>
      <c r="L214" s="31"/>
      <c r="M214" s="148"/>
      <c r="T214" s="55"/>
      <c r="AT214" s="16" t="s">
        <v>140</v>
      </c>
      <c r="AU214" s="16" t="s">
        <v>83</v>
      </c>
    </row>
    <row r="215" spans="2:65" s="12" customFormat="1" ht="11.25">
      <c r="B215" s="151"/>
      <c r="D215" s="145" t="s">
        <v>142</v>
      </c>
      <c r="E215" s="152" t="s">
        <v>1</v>
      </c>
      <c r="F215" s="153" t="s">
        <v>348</v>
      </c>
      <c r="H215" s="154">
        <v>238.9</v>
      </c>
      <c r="I215" s="155"/>
      <c r="L215" s="151"/>
      <c r="M215" s="156"/>
      <c r="T215" s="157"/>
      <c r="AT215" s="152" t="s">
        <v>142</v>
      </c>
      <c r="AU215" s="152" t="s">
        <v>83</v>
      </c>
      <c r="AV215" s="12" t="s">
        <v>83</v>
      </c>
      <c r="AW215" s="12" t="s">
        <v>30</v>
      </c>
      <c r="AX215" s="12" t="s">
        <v>81</v>
      </c>
      <c r="AY215" s="152" t="s">
        <v>129</v>
      </c>
    </row>
    <row r="216" spans="2:65" s="1" customFormat="1" ht="16.5" customHeight="1">
      <c r="B216" s="131"/>
      <c r="C216" s="175" t="s">
        <v>7</v>
      </c>
      <c r="D216" s="175" t="s">
        <v>324</v>
      </c>
      <c r="E216" s="176" t="s">
        <v>349</v>
      </c>
      <c r="F216" s="177" t="s">
        <v>350</v>
      </c>
      <c r="G216" s="178" t="s">
        <v>351</v>
      </c>
      <c r="H216" s="179">
        <v>4.7779999999999996</v>
      </c>
      <c r="I216" s="180"/>
      <c r="J216" s="181">
        <f>ROUND(I216*H216,2)</f>
        <v>0</v>
      </c>
      <c r="K216" s="177" t="s">
        <v>214</v>
      </c>
      <c r="L216" s="182"/>
      <c r="M216" s="183" t="s">
        <v>1</v>
      </c>
      <c r="N216" s="184" t="s">
        <v>38</v>
      </c>
      <c r="P216" s="141">
        <f>O216*H216</f>
        <v>0</v>
      </c>
      <c r="Q216" s="141">
        <v>1E-3</v>
      </c>
      <c r="R216" s="141">
        <f>Q216*H216</f>
        <v>4.7779999999999993E-3</v>
      </c>
      <c r="S216" s="141">
        <v>0</v>
      </c>
      <c r="T216" s="142">
        <f>S216*H216</f>
        <v>0</v>
      </c>
      <c r="AR216" s="143" t="s">
        <v>176</v>
      </c>
      <c r="AT216" s="143" t="s">
        <v>324</v>
      </c>
      <c r="AU216" s="143" t="s">
        <v>83</v>
      </c>
      <c r="AY216" s="16" t="s">
        <v>129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6" t="s">
        <v>81</v>
      </c>
      <c r="BK216" s="144">
        <f>ROUND(I216*H216,2)</f>
        <v>0</v>
      </c>
      <c r="BL216" s="16" t="s">
        <v>154</v>
      </c>
      <c r="BM216" s="143" t="s">
        <v>352</v>
      </c>
    </row>
    <row r="217" spans="2:65" s="1" customFormat="1" ht="11.25">
      <c r="B217" s="31"/>
      <c r="D217" s="145" t="s">
        <v>139</v>
      </c>
      <c r="F217" s="146" t="s">
        <v>350</v>
      </c>
      <c r="I217" s="147"/>
      <c r="L217" s="31"/>
      <c r="M217" s="148"/>
      <c r="T217" s="55"/>
      <c r="AT217" s="16" t="s">
        <v>139</v>
      </c>
      <c r="AU217" s="16" t="s">
        <v>83</v>
      </c>
    </row>
    <row r="218" spans="2:65" s="12" customFormat="1" ht="11.25">
      <c r="B218" s="151"/>
      <c r="D218" s="145" t="s">
        <v>142</v>
      </c>
      <c r="F218" s="153" t="s">
        <v>353</v>
      </c>
      <c r="H218" s="154">
        <v>4.7779999999999996</v>
      </c>
      <c r="I218" s="155"/>
      <c r="L218" s="151"/>
      <c r="M218" s="156"/>
      <c r="T218" s="157"/>
      <c r="AT218" s="152" t="s">
        <v>142</v>
      </c>
      <c r="AU218" s="152" t="s">
        <v>83</v>
      </c>
      <c r="AV218" s="12" t="s">
        <v>83</v>
      </c>
      <c r="AW218" s="12" t="s">
        <v>3</v>
      </c>
      <c r="AX218" s="12" t="s">
        <v>81</v>
      </c>
      <c r="AY218" s="152" t="s">
        <v>129</v>
      </c>
    </row>
    <row r="219" spans="2:65" s="1" customFormat="1" ht="24.2" customHeight="1">
      <c r="B219" s="131"/>
      <c r="C219" s="132" t="s">
        <v>354</v>
      </c>
      <c r="D219" s="132" t="s">
        <v>132</v>
      </c>
      <c r="E219" s="133" t="s">
        <v>355</v>
      </c>
      <c r="F219" s="134" t="s">
        <v>356</v>
      </c>
      <c r="G219" s="135" t="s">
        <v>213</v>
      </c>
      <c r="H219" s="136">
        <v>238.9</v>
      </c>
      <c r="I219" s="137"/>
      <c r="J219" s="138">
        <f>ROUND(I219*H219,2)</f>
        <v>0</v>
      </c>
      <c r="K219" s="134" t="s">
        <v>214</v>
      </c>
      <c r="L219" s="31"/>
      <c r="M219" s="139" t="s">
        <v>1</v>
      </c>
      <c r="N219" s="140" t="s">
        <v>38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154</v>
      </c>
      <c r="AT219" s="143" t="s">
        <v>132</v>
      </c>
      <c r="AU219" s="143" t="s">
        <v>83</v>
      </c>
      <c r="AY219" s="16" t="s">
        <v>129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81</v>
      </c>
      <c r="BK219" s="144">
        <f>ROUND(I219*H219,2)</f>
        <v>0</v>
      </c>
      <c r="BL219" s="16" t="s">
        <v>154</v>
      </c>
      <c r="BM219" s="143" t="s">
        <v>357</v>
      </c>
    </row>
    <row r="220" spans="2:65" s="1" customFormat="1" ht="19.5">
      <c r="B220" s="31"/>
      <c r="D220" s="145" t="s">
        <v>139</v>
      </c>
      <c r="F220" s="146" t="s">
        <v>358</v>
      </c>
      <c r="I220" s="147"/>
      <c r="L220" s="31"/>
      <c r="M220" s="148"/>
      <c r="T220" s="55"/>
      <c r="AT220" s="16" t="s">
        <v>139</v>
      </c>
      <c r="AU220" s="16" t="s">
        <v>83</v>
      </c>
    </row>
    <row r="221" spans="2:65" s="1" customFormat="1" ht="11.25">
      <c r="B221" s="31"/>
      <c r="D221" s="149" t="s">
        <v>140</v>
      </c>
      <c r="F221" s="150" t="s">
        <v>359</v>
      </c>
      <c r="I221" s="147"/>
      <c r="L221" s="31"/>
      <c r="M221" s="148"/>
      <c r="T221" s="55"/>
      <c r="AT221" s="16" t="s">
        <v>140</v>
      </c>
      <c r="AU221" s="16" t="s">
        <v>83</v>
      </c>
    </row>
    <row r="222" spans="2:65" s="12" customFormat="1" ht="11.25">
      <c r="B222" s="151"/>
      <c r="D222" s="145" t="s">
        <v>142</v>
      </c>
      <c r="E222" s="152" t="s">
        <v>1</v>
      </c>
      <c r="F222" s="153" t="s">
        <v>360</v>
      </c>
      <c r="H222" s="154">
        <v>238.9</v>
      </c>
      <c r="I222" s="155"/>
      <c r="L222" s="151"/>
      <c r="M222" s="156"/>
      <c r="T222" s="157"/>
      <c r="AT222" s="152" t="s">
        <v>142</v>
      </c>
      <c r="AU222" s="152" t="s">
        <v>83</v>
      </c>
      <c r="AV222" s="12" t="s">
        <v>83</v>
      </c>
      <c r="AW222" s="12" t="s">
        <v>30</v>
      </c>
      <c r="AX222" s="12" t="s">
        <v>73</v>
      </c>
      <c r="AY222" s="152" t="s">
        <v>129</v>
      </c>
    </row>
    <row r="223" spans="2:65" s="13" customFormat="1" ht="11.25">
      <c r="B223" s="162"/>
      <c r="D223" s="145" t="s">
        <v>142</v>
      </c>
      <c r="E223" s="163" t="s">
        <v>192</v>
      </c>
      <c r="F223" s="164" t="s">
        <v>239</v>
      </c>
      <c r="H223" s="165">
        <v>238.9</v>
      </c>
      <c r="I223" s="166"/>
      <c r="L223" s="162"/>
      <c r="M223" s="167"/>
      <c r="T223" s="168"/>
      <c r="AT223" s="163" t="s">
        <v>142</v>
      </c>
      <c r="AU223" s="163" t="s">
        <v>83</v>
      </c>
      <c r="AV223" s="13" t="s">
        <v>154</v>
      </c>
      <c r="AW223" s="13" t="s">
        <v>30</v>
      </c>
      <c r="AX223" s="13" t="s">
        <v>81</v>
      </c>
      <c r="AY223" s="163" t="s">
        <v>129</v>
      </c>
    </row>
    <row r="224" spans="2:65" s="1" customFormat="1" ht="24.2" customHeight="1">
      <c r="B224" s="131"/>
      <c r="C224" s="132" t="s">
        <v>361</v>
      </c>
      <c r="D224" s="132" t="s">
        <v>132</v>
      </c>
      <c r="E224" s="133" t="s">
        <v>362</v>
      </c>
      <c r="F224" s="134" t="s">
        <v>363</v>
      </c>
      <c r="G224" s="135" t="s">
        <v>213</v>
      </c>
      <c r="H224" s="136">
        <v>703.1</v>
      </c>
      <c r="I224" s="137"/>
      <c r="J224" s="138">
        <f>ROUND(I224*H224,2)</f>
        <v>0</v>
      </c>
      <c r="K224" s="134" t="s">
        <v>214</v>
      </c>
      <c r="L224" s="31"/>
      <c r="M224" s="139" t="s">
        <v>1</v>
      </c>
      <c r="N224" s="140" t="s">
        <v>38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154</v>
      </c>
      <c r="AT224" s="143" t="s">
        <v>132</v>
      </c>
      <c r="AU224" s="143" t="s">
        <v>83</v>
      </c>
      <c r="AY224" s="16" t="s">
        <v>129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81</v>
      </c>
      <c r="BK224" s="144">
        <f>ROUND(I224*H224,2)</f>
        <v>0</v>
      </c>
      <c r="BL224" s="16" t="s">
        <v>154</v>
      </c>
      <c r="BM224" s="143" t="s">
        <v>364</v>
      </c>
    </row>
    <row r="225" spans="2:65" s="1" customFormat="1" ht="19.5">
      <c r="B225" s="31"/>
      <c r="D225" s="145" t="s">
        <v>139</v>
      </c>
      <c r="F225" s="146" t="s">
        <v>365</v>
      </c>
      <c r="I225" s="147"/>
      <c r="L225" s="31"/>
      <c r="M225" s="148"/>
      <c r="T225" s="55"/>
      <c r="AT225" s="16" t="s">
        <v>139</v>
      </c>
      <c r="AU225" s="16" t="s">
        <v>83</v>
      </c>
    </row>
    <row r="226" spans="2:65" s="1" customFormat="1" ht="11.25">
      <c r="B226" s="31"/>
      <c r="D226" s="149" t="s">
        <v>140</v>
      </c>
      <c r="F226" s="150" t="s">
        <v>366</v>
      </c>
      <c r="I226" s="147"/>
      <c r="L226" s="31"/>
      <c r="M226" s="148"/>
      <c r="T226" s="55"/>
      <c r="AT226" s="16" t="s">
        <v>140</v>
      </c>
      <c r="AU226" s="16" t="s">
        <v>83</v>
      </c>
    </row>
    <row r="227" spans="2:65" s="12" customFormat="1" ht="11.25">
      <c r="B227" s="151"/>
      <c r="D227" s="145" t="s">
        <v>142</v>
      </c>
      <c r="E227" s="152" t="s">
        <v>1</v>
      </c>
      <c r="F227" s="153" t="s">
        <v>367</v>
      </c>
      <c r="H227" s="154">
        <v>312</v>
      </c>
      <c r="I227" s="155"/>
      <c r="L227" s="151"/>
      <c r="M227" s="156"/>
      <c r="T227" s="157"/>
      <c r="AT227" s="152" t="s">
        <v>142</v>
      </c>
      <c r="AU227" s="152" t="s">
        <v>83</v>
      </c>
      <c r="AV227" s="12" t="s">
        <v>83</v>
      </c>
      <c r="AW227" s="12" t="s">
        <v>30</v>
      </c>
      <c r="AX227" s="12" t="s">
        <v>73</v>
      </c>
      <c r="AY227" s="152" t="s">
        <v>129</v>
      </c>
    </row>
    <row r="228" spans="2:65" s="12" customFormat="1" ht="11.25">
      <c r="B228" s="151"/>
      <c r="D228" s="145" t="s">
        <v>142</v>
      </c>
      <c r="E228" s="152" t="s">
        <v>1</v>
      </c>
      <c r="F228" s="153" t="s">
        <v>368</v>
      </c>
      <c r="H228" s="154">
        <v>173.5</v>
      </c>
      <c r="I228" s="155"/>
      <c r="L228" s="151"/>
      <c r="M228" s="156"/>
      <c r="T228" s="157"/>
      <c r="AT228" s="152" t="s">
        <v>142</v>
      </c>
      <c r="AU228" s="152" t="s">
        <v>83</v>
      </c>
      <c r="AV228" s="12" t="s">
        <v>83</v>
      </c>
      <c r="AW228" s="12" t="s">
        <v>30</v>
      </c>
      <c r="AX228" s="12" t="s">
        <v>73</v>
      </c>
      <c r="AY228" s="152" t="s">
        <v>129</v>
      </c>
    </row>
    <row r="229" spans="2:65" s="12" customFormat="1" ht="11.25">
      <c r="B229" s="151"/>
      <c r="D229" s="145" t="s">
        <v>142</v>
      </c>
      <c r="E229" s="152" t="s">
        <v>1</v>
      </c>
      <c r="F229" s="153" t="s">
        <v>369</v>
      </c>
      <c r="H229" s="154">
        <v>217.6</v>
      </c>
      <c r="I229" s="155"/>
      <c r="L229" s="151"/>
      <c r="M229" s="156"/>
      <c r="T229" s="157"/>
      <c r="AT229" s="152" t="s">
        <v>142</v>
      </c>
      <c r="AU229" s="152" t="s">
        <v>83</v>
      </c>
      <c r="AV229" s="12" t="s">
        <v>83</v>
      </c>
      <c r="AW229" s="12" t="s">
        <v>30</v>
      </c>
      <c r="AX229" s="12" t="s">
        <v>73</v>
      </c>
      <c r="AY229" s="152" t="s">
        <v>129</v>
      </c>
    </row>
    <row r="230" spans="2:65" s="13" customFormat="1" ht="11.25">
      <c r="B230" s="162"/>
      <c r="D230" s="145" t="s">
        <v>142</v>
      </c>
      <c r="E230" s="163" t="s">
        <v>1</v>
      </c>
      <c r="F230" s="164" t="s">
        <v>239</v>
      </c>
      <c r="H230" s="165">
        <v>703.1</v>
      </c>
      <c r="I230" s="166"/>
      <c r="L230" s="162"/>
      <c r="M230" s="167"/>
      <c r="T230" s="168"/>
      <c r="AT230" s="163" t="s">
        <v>142</v>
      </c>
      <c r="AU230" s="163" t="s">
        <v>83</v>
      </c>
      <c r="AV230" s="13" t="s">
        <v>154</v>
      </c>
      <c r="AW230" s="13" t="s">
        <v>30</v>
      </c>
      <c r="AX230" s="13" t="s">
        <v>81</v>
      </c>
      <c r="AY230" s="163" t="s">
        <v>129</v>
      </c>
    </row>
    <row r="231" spans="2:65" s="1" customFormat="1" ht="16.5" customHeight="1">
      <c r="B231" s="131"/>
      <c r="C231" s="132" t="s">
        <v>370</v>
      </c>
      <c r="D231" s="132" t="s">
        <v>132</v>
      </c>
      <c r="E231" s="133" t="s">
        <v>371</v>
      </c>
      <c r="F231" s="134" t="s">
        <v>372</v>
      </c>
      <c r="G231" s="135" t="s">
        <v>282</v>
      </c>
      <c r="H231" s="136">
        <v>14.334</v>
      </c>
      <c r="I231" s="137"/>
      <c r="J231" s="138">
        <f>ROUND(I231*H231,2)</f>
        <v>0</v>
      </c>
      <c r="K231" s="134" t="s">
        <v>214</v>
      </c>
      <c r="L231" s="31"/>
      <c r="M231" s="139" t="s">
        <v>1</v>
      </c>
      <c r="N231" s="140" t="s">
        <v>38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154</v>
      </c>
      <c r="AT231" s="143" t="s">
        <v>132</v>
      </c>
      <c r="AU231" s="143" t="s">
        <v>83</v>
      </c>
      <c r="AY231" s="16" t="s">
        <v>129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6" t="s">
        <v>81</v>
      </c>
      <c r="BK231" s="144">
        <f>ROUND(I231*H231,2)</f>
        <v>0</v>
      </c>
      <c r="BL231" s="16" t="s">
        <v>154</v>
      </c>
      <c r="BM231" s="143" t="s">
        <v>373</v>
      </c>
    </row>
    <row r="232" spans="2:65" s="1" customFormat="1" ht="11.25">
      <c r="B232" s="31"/>
      <c r="D232" s="145" t="s">
        <v>139</v>
      </c>
      <c r="F232" s="146" t="s">
        <v>374</v>
      </c>
      <c r="I232" s="147"/>
      <c r="L232" s="31"/>
      <c r="M232" s="148"/>
      <c r="T232" s="55"/>
      <c r="AT232" s="16" t="s">
        <v>139</v>
      </c>
      <c r="AU232" s="16" t="s">
        <v>83</v>
      </c>
    </row>
    <row r="233" spans="2:65" s="1" customFormat="1" ht="11.25">
      <c r="B233" s="31"/>
      <c r="D233" s="149" t="s">
        <v>140</v>
      </c>
      <c r="F233" s="150" t="s">
        <v>375</v>
      </c>
      <c r="I233" s="147"/>
      <c r="L233" s="31"/>
      <c r="M233" s="148"/>
      <c r="T233" s="55"/>
      <c r="AT233" s="16" t="s">
        <v>140</v>
      </c>
      <c r="AU233" s="16" t="s">
        <v>83</v>
      </c>
    </row>
    <row r="234" spans="2:65" s="12" customFormat="1" ht="22.5">
      <c r="B234" s="151"/>
      <c r="D234" s="145" t="s">
        <v>142</v>
      </c>
      <c r="E234" s="152" t="s">
        <v>1</v>
      </c>
      <c r="F234" s="153" t="s">
        <v>376</v>
      </c>
      <c r="H234" s="154">
        <v>14.334</v>
      </c>
      <c r="I234" s="155"/>
      <c r="L234" s="151"/>
      <c r="M234" s="156"/>
      <c r="T234" s="157"/>
      <c r="AT234" s="152" t="s">
        <v>142</v>
      </c>
      <c r="AU234" s="152" t="s">
        <v>83</v>
      </c>
      <c r="AV234" s="12" t="s">
        <v>83</v>
      </c>
      <c r="AW234" s="12" t="s">
        <v>30</v>
      </c>
      <c r="AX234" s="12" t="s">
        <v>73</v>
      </c>
      <c r="AY234" s="152" t="s">
        <v>129</v>
      </c>
    </row>
    <row r="235" spans="2:65" s="13" customFormat="1" ht="11.25">
      <c r="B235" s="162"/>
      <c r="D235" s="145" t="s">
        <v>142</v>
      </c>
      <c r="E235" s="163" t="s">
        <v>195</v>
      </c>
      <c r="F235" s="164" t="s">
        <v>239</v>
      </c>
      <c r="H235" s="165">
        <v>14.334</v>
      </c>
      <c r="I235" s="166"/>
      <c r="L235" s="162"/>
      <c r="M235" s="167"/>
      <c r="T235" s="168"/>
      <c r="AT235" s="163" t="s">
        <v>142</v>
      </c>
      <c r="AU235" s="163" t="s">
        <v>83</v>
      </c>
      <c r="AV235" s="13" t="s">
        <v>154</v>
      </c>
      <c r="AW235" s="13" t="s">
        <v>30</v>
      </c>
      <c r="AX235" s="13" t="s">
        <v>81</v>
      </c>
      <c r="AY235" s="163" t="s">
        <v>129</v>
      </c>
    </row>
    <row r="236" spans="2:65" s="1" customFormat="1" ht="21.75" customHeight="1">
      <c r="B236" s="131"/>
      <c r="C236" s="132" t="s">
        <v>377</v>
      </c>
      <c r="D236" s="132" t="s">
        <v>132</v>
      </c>
      <c r="E236" s="133" t="s">
        <v>378</v>
      </c>
      <c r="F236" s="134" t="s">
        <v>379</v>
      </c>
      <c r="G236" s="135" t="s">
        <v>282</v>
      </c>
      <c r="H236" s="136">
        <v>14.334</v>
      </c>
      <c r="I236" s="137"/>
      <c r="J236" s="138">
        <f>ROUND(I236*H236,2)</f>
        <v>0</v>
      </c>
      <c r="K236" s="134" t="s">
        <v>214</v>
      </c>
      <c r="L236" s="31"/>
      <c r="M236" s="139" t="s">
        <v>1</v>
      </c>
      <c r="N236" s="140" t="s">
        <v>38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154</v>
      </c>
      <c r="AT236" s="143" t="s">
        <v>132</v>
      </c>
      <c r="AU236" s="143" t="s">
        <v>83</v>
      </c>
      <c r="AY236" s="16" t="s">
        <v>129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6" t="s">
        <v>81</v>
      </c>
      <c r="BK236" s="144">
        <f>ROUND(I236*H236,2)</f>
        <v>0</v>
      </c>
      <c r="BL236" s="16" t="s">
        <v>154</v>
      </c>
      <c r="BM236" s="143" t="s">
        <v>380</v>
      </c>
    </row>
    <row r="237" spans="2:65" s="1" customFormat="1" ht="11.25">
      <c r="B237" s="31"/>
      <c r="D237" s="145" t="s">
        <v>139</v>
      </c>
      <c r="F237" s="146" t="s">
        <v>381</v>
      </c>
      <c r="I237" s="147"/>
      <c r="L237" s="31"/>
      <c r="M237" s="148"/>
      <c r="T237" s="55"/>
      <c r="AT237" s="16" t="s">
        <v>139</v>
      </c>
      <c r="AU237" s="16" t="s">
        <v>83</v>
      </c>
    </row>
    <row r="238" spans="2:65" s="1" customFormat="1" ht="11.25">
      <c r="B238" s="31"/>
      <c r="D238" s="149" t="s">
        <v>140</v>
      </c>
      <c r="F238" s="150" t="s">
        <v>382</v>
      </c>
      <c r="I238" s="147"/>
      <c r="L238" s="31"/>
      <c r="M238" s="148"/>
      <c r="T238" s="55"/>
      <c r="AT238" s="16" t="s">
        <v>140</v>
      </c>
      <c r="AU238" s="16" t="s">
        <v>83</v>
      </c>
    </row>
    <row r="239" spans="2:65" s="12" customFormat="1" ht="11.25">
      <c r="B239" s="151"/>
      <c r="D239" s="145" t="s">
        <v>142</v>
      </c>
      <c r="E239" s="152" t="s">
        <v>1</v>
      </c>
      <c r="F239" s="153" t="s">
        <v>195</v>
      </c>
      <c r="H239" s="154">
        <v>14.334</v>
      </c>
      <c r="I239" s="155"/>
      <c r="L239" s="151"/>
      <c r="M239" s="156"/>
      <c r="T239" s="157"/>
      <c r="AT239" s="152" t="s">
        <v>142</v>
      </c>
      <c r="AU239" s="152" t="s">
        <v>83</v>
      </c>
      <c r="AV239" s="12" t="s">
        <v>83</v>
      </c>
      <c r="AW239" s="12" t="s">
        <v>30</v>
      </c>
      <c r="AX239" s="12" t="s">
        <v>81</v>
      </c>
      <c r="AY239" s="152" t="s">
        <v>129</v>
      </c>
    </row>
    <row r="240" spans="2:65" s="1" customFormat="1" ht="24.2" customHeight="1">
      <c r="B240" s="131"/>
      <c r="C240" s="132" t="s">
        <v>383</v>
      </c>
      <c r="D240" s="132" t="s">
        <v>132</v>
      </c>
      <c r="E240" s="133" t="s">
        <v>384</v>
      </c>
      <c r="F240" s="134" t="s">
        <v>385</v>
      </c>
      <c r="G240" s="135" t="s">
        <v>282</v>
      </c>
      <c r="H240" s="136">
        <v>57.335999999999999</v>
      </c>
      <c r="I240" s="137"/>
      <c r="J240" s="138">
        <f>ROUND(I240*H240,2)</f>
        <v>0</v>
      </c>
      <c r="K240" s="134" t="s">
        <v>214</v>
      </c>
      <c r="L240" s="31"/>
      <c r="M240" s="139" t="s">
        <v>1</v>
      </c>
      <c r="N240" s="140" t="s">
        <v>38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154</v>
      </c>
      <c r="AT240" s="143" t="s">
        <v>132</v>
      </c>
      <c r="AU240" s="143" t="s">
        <v>83</v>
      </c>
      <c r="AY240" s="16" t="s">
        <v>129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6" t="s">
        <v>81</v>
      </c>
      <c r="BK240" s="144">
        <f>ROUND(I240*H240,2)</f>
        <v>0</v>
      </c>
      <c r="BL240" s="16" t="s">
        <v>154</v>
      </c>
      <c r="BM240" s="143" t="s">
        <v>386</v>
      </c>
    </row>
    <row r="241" spans="2:65" s="1" customFormat="1" ht="19.5">
      <c r="B241" s="31"/>
      <c r="D241" s="145" t="s">
        <v>139</v>
      </c>
      <c r="F241" s="146" t="s">
        <v>387</v>
      </c>
      <c r="I241" s="147"/>
      <c r="L241" s="31"/>
      <c r="M241" s="148"/>
      <c r="T241" s="55"/>
      <c r="AT241" s="16" t="s">
        <v>139</v>
      </c>
      <c r="AU241" s="16" t="s">
        <v>83</v>
      </c>
    </row>
    <row r="242" spans="2:65" s="1" customFormat="1" ht="11.25">
      <c r="B242" s="31"/>
      <c r="D242" s="149" t="s">
        <v>140</v>
      </c>
      <c r="F242" s="150" t="s">
        <v>388</v>
      </c>
      <c r="I242" s="147"/>
      <c r="L242" s="31"/>
      <c r="M242" s="148"/>
      <c r="T242" s="55"/>
      <c r="AT242" s="16" t="s">
        <v>140</v>
      </c>
      <c r="AU242" s="16" t="s">
        <v>83</v>
      </c>
    </row>
    <row r="243" spans="2:65" s="12" customFormat="1" ht="11.25">
      <c r="B243" s="151"/>
      <c r="D243" s="145" t="s">
        <v>142</v>
      </c>
      <c r="F243" s="153" t="s">
        <v>389</v>
      </c>
      <c r="H243" s="154">
        <v>57.335999999999999</v>
      </c>
      <c r="I243" s="155"/>
      <c r="L243" s="151"/>
      <c r="M243" s="156"/>
      <c r="T243" s="157"/>
      <c r="AT243" s="152" t="s">
        <v>142</v>
      </c>
      <c r="AU243" s="152" t="s">
        <v>83</v>
      </c>
      <c r="AV243" s="12" t="s">
        <v>83</v>
      </c>
      <c r="AW243" s="12" t="s">
        <v>3</v>
      </c>
      <c r="AX243" s="12" t="s">
        <v>81</v>
      </c>
      <c r="AY243" s="152" t="s">
        <v>129</v>
      </c>
    </row>
    <row r="244" spans="2:65" s="11" customFormat="1" ht="22.9" customHeight="1">
      <c r="B244" s="119"/>
      <c r="D244" s="120" t="s">
        <v>72</v>
      </c>
      <c r="E244" s="129" t="s">
        <v>83</v>
      </c>
      <c r="F244" s="129" t="s">
        <v>390</v>
      </c>
      <c r="I244" s="122"/>
      <c r="J244" s="130">
        <f>BK244</f>
        <v>0</v>
      </c>
      <c r="L244" s="119"/>
      <c r="M244" s="124"/>
      <c r="P244" s="125">
        <f>SUM(P245:P248)</f>
        <v>0</v>
      </c>
      <c r="R244" s="125">
        <f>SUM(R245:R248)</f>
        <v>16.586370000000002</v>
      </c>
      <c r="T244" s="126">
        <f>SUM(T245:T248)</f>
        <v>0</v>
      </c>
      <c r="AR244" s="120" t="s">
        <v>81</v>
      </c>
      <c r="AT244" s="127" t="s">
        <v>72</v>
      </c>
      <c r="AU244" s="127" t="s">
        <v>81</v>
      </c>
      <c r="AY244" s="120" t="s">
        <v>129</v>
      </c>
      <c r="BK244" s="128">
        <f>SUM(BK245:BK248)</f>
        <v>0</v>
      </c>
    </row>
    <row r="245" spans="2:65" s="1" customFormat="1" ht="37.9" customHeight="1">
      <c r="B245" s="131"/>
      <c r="C245" s="132" t="s">
        <v>391</v>
      </c>
      <c r="D245" s="132" t="s">
        <v>132</v>
      </c>
      <c r="E245" s="133" t="s">
        <v>392</v>
      </c>
      <c r="F245" s="134" t="s">
        <v>393</v>
      </c>
      <c r="G245" s="135" t="s">
        <v>261</v>
      </c>
      <c r="H245" s="136">
        <v>81</v>
      </c>
      <c r="I245" s="137"/>
      <c r="J245" s="138">
        <f>ROUND(I245*H245,2)</f>
        <v>0</v>
      </c>
      <c r="K245" s="134" t="s">
        <v>214</v>
      </c>
      <c r="L245" s="31"/>
      <c r="M245" s="139" t="s">
        <v>1</v>
      </c>
      <c r="N245" s="140" t="s">
        <v>38</v>
      </c>
      <c r="P245" s="141">
        <f>O245*H245</f>
        <v>0</v>
      </c>
      <c r="Q245" s="141">
        <v>0.20477000000000001</v>
      </c>
      <c r="R245" s="141">
        <f>Q245*H245</f>
        <v>16.586370000000002</v>
      </c>
      <c r="S245" s="141">
        <v>0</v>
      </c>
      <c r="T245" s="142">
        <f>S245*H245</f>
        <v>0</v>
      </c>
      <c r="AR245" s="143" t="s">
        <v>154</v>
      </c>
      <c r="AT245" s="143" t="s">
        <v>132</v>
      </c>
      <c r="AU245" s="143" t="s">
        <v>83</v>
      </c>
      <c r="AY245" s="16" t="s">
        <v>129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81</v>
      </c>
      <c r="BK245" s="144">
        <f>ROUND(I245*H245,2)</f>
        <v>0</v>
      </c>
      <c r="BL245" s="16" t="s">
        <v>154</v>
      </c>
      <c r="BM245" s="143" t="s">
        <v>394</v>
      </c>
    </row>
    <row r="246" spans="2:65" s="1" customFormat="1" ht="39">
      <c r="B246" s="31"/>
      <c r="D246" s="145" t="s">
        <v>139</v>
      </c>
      <c r="F246" s="146" t="s">
        <v>395</v>
      </c>
      <c r="I246" s="147"/>
      <c r="L246" s="31"/>
      <c r="M246" s="148"/>
      <c r="T246" s="55"/>
      <c r="AT246" s="16" t="s">
        <v>139</v>
      </c>
      <c r="AU246" s="16" t="s">
        <v>83</v>
      </c>
    </row>
    <row r="247" spans="2:65" s="1" customFormat="1" ht="11.25">
      <c r="B247" s="31"/>
      <c r="D247" s="149" t="s">
        <v>140</v>
      </c>
      <c r="F247" s="150" t="s">
        <v>396</v>
      </c>
      <c r="I247" s="147"/>
      <c r="L247" s="31"/>
      <c r="M247" s="148"/>
      <c r="T247" s="55"/>
      <c r="AT247" s="16" t="s">
        <v>140</v>
      </c>
      <c r="AU247" s="16" t="s">
        <v>83</v>
      </c>
    </row>
    <row r="248" spans="2:65" s="12" customFormat="1" ht="11.25">
      <c r="B248" s="151"/>
      <c r="D248" s="145" t="s">
        <v>142</v>
      </c>
      <c r="E248" s="152" t="s">
        <v>1</v>
      </c>
      <c r="F248" s="153" t="s">
        <v>397</v>
      </c>
      <c r="H248" s="154">
        <v>81</v>
      </c>
      <c r="I248" s="155"/>
      <c r="L248" s="151"/>
      <c r="M248" s="156"/>
      <c r="T248" s="157"/>
      <c r="AT248" s="152" t="s">
        <v>142</v>
      </c>
      <c r="AU248" s="152" t="s">
        <v>83</v>
      </c>
      <c r="AV248" s="12" t="s">
        <v>83</v>
      </c>
      <c r="AW248" s="12" t="s">
        <v>30</v>
      </c>
      <c r="AX248" s="12" t="s">
        <v>81</v>
      </c>
      <c r="AY248" s="152" t="s">
        <v>129</v>
      </c>
    </row>
    <row r="249" spans="2:65" s="11" customFormat="1" ht="22.9" customHeight="1">
      <c r="B249" s="119"/>
      <c r="D249" s="120" t="s">
        <v>72</v>
      </c>
      <c r="E249" s="129" t="s">
        <v>128</v>
      </c>
      <c r="F249" s="129" t="s">
        <v>398</v>
      </c>
      <c r="I249" s="122"/>
      <c r="J249" s="130">
        <f>BK249</f>
        <v>0</v>
      </c>
      <c r="L249" s="119"/>
      <c r="M249" s="124"/>
      <c r="P249" s="125">
        <f>SUM(P250:P340)</f>
        <v>0</v>
      </c>
      <c r="R249" s="125">
        <f>SUM(R250:R340)</f>
        <v>29.049102000000001</v>
      </c>
      <c r="T249" s="126">
        <f>SUM(T250:T340)</f>
        <v>0</v>
      </c>
      <c r="AR249" s="120" t="s">
        <v>81</v>
      </c>
      <c r="AT249" s="127" t="s">
        <v>72</v>
      </c>
      <c r="AU249" s="127" t="s">
        <v>81</v>
      </c>
      <c r="AY249" s="120" t="s">
        <v>129</v>
      </c>
      <c r="BK249" s="128">
        <f>SUM(BK250:BK340)</f>
        <v>0</v>
      </c>
    </row>
    <row r="250" spans="2:65" s="1" customFormat="1" ht="21.75" customHeight="1">
      <c r="B250" s="131"/>
      <c r="C250" s="132" t="s">
        <v>399</v>
      </c>
      <c r="D250" s="132" t="s">
        <v>132</v>
      </c>
      <c r="E250" s="133" t="s">
        <v>400</v>
      </c>
      <c r="F250" s="134" t="s">
        <v>401</v>
      </c>
      <c r="G250" s="135" t="s">
        <v>213</v>
      </c>
      <c r="H250" s="136">
        <v>67.2</v>
      </c>
      <c r="I250" s="137"/>
      <c r="J250" s="138">
        <f>ROUND(I250*H250,2)</f>
        <v>0</v>
      </c>
      <c r="K250" s="134" t="s">
        <v>214</v>
      </c>
      <c r="L250" s="31"/>
      <c r="M250" s="139" t="s">
        <v>1</v>
      </c>
      <c r="N250" s="140" t="s">
        <v>38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154</v>
      </c>
      <c r="AT250" s="143" t="s">
        <v>132</v>
      </c>
      <c r="AU250" s="143" t="s">
        <v>83</v>
      </c>
      <c r="AY250" s="16" t="s">
        <v>129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6" t="s">
        <v>81</v>
      </c>
      <c r="BK250" s="144">
        <f>ROUND(I250*H250,2)</f>
        <v>0</v>
      </c>
      <c r="BL250" s="16" t="s">
        <v>154</v>
      </c>
      <c r="BM250" s="143" t="s">
        <v>402</v>
      </c>
    </row>
    <row r="251" spans="2:65" s="1" customFormat="1" ht="19.5">
      <c r="B251" s="31"/>
      <c r="D251" s="145" t="s">
        <v>139</v>
      </c>
      <c r="F251" s="146" t="s">
        <v>403</v>
      </c>
      <c r="I251" s="147"/>
      <c r="L251" s="31"/>
      <c r="M251" s="148"/>
      <c r="T251" s="55"/>
      <c r="AT251" s="16" t="s">
        <v>139</v>
      </c>
      <c r="AU251" s="16" t="s">
        <v>83</v>
      </c>
    </row>
    <row r="252" spans="2:65" s="1" customFormat="1" ht="11.25">
      <c r="B252" s="31"/>
      <c r="D252" s="149" t="s">
        <v>140</v>
      </c>
      <c r="F252" s="150" t="s">
        <v>404</v>
      </c>
      <c r="I252" s="147"/>
      <c r="L252" s="31"/>
      <c r="M252" s="148"/>
      <c r="T252" s="55"/>
      <c r="AT252" s="16" t="s">
        <v>140</v>
      </c>
      <c r="AU252" s="16" t="s">
        <v>83</v>
      </c>
    </row>
    <row r="253" spans="2:65" s="14" customFormat="1" ht="11.25">
      <c r="B253" s="169"/>
      <c r="D253" s="145" t="s">
        <v>142</v>
      </c>
      <c r="E253" s="170" t="s">
        <v>1</v>
      </c>
      <c r="F253" s="171" t="s">
        <v>405</v>
      </c>
      <c r="H253" s="170" t="s">
        <v>1</v>
      </c>
      <c r="I253" s="172"/>
      <c r="L253" s="169"/>
      <c r="M253" s="173"/>
      <c r="T253" s="174"/>
      <c r="AT253" s="170" t="s">
        <v>142</v>
      </c>
      <c r="AU253" s="170" t="s">
        <v>83</v>
      </c>
      <c r="AV253" s="14" t="s">
        <v>81</v>
      </c>
      <c r="AW253" s="14" t="s">
        <v>30</v>
      </c>
      <c r="AX253" s="14" t="s">
        <v>73</v>
      </c>
      <c r="AY253" s="170" t="s">
        <v>129</v>
      </c>
    </row>
    <row r="254" spans="2:65" s="12" customFormat="1" ht="11.25">
      <c r="B254" s="151"/>
      <c r="D254" s="145" t="s">
        <v>142</v>
      </c>
      <c r="E254" s="152" t="s">
        <v>1</v>
      </c>
      <c r="F254" s="153" t="s">
        <v>406</v>
      </c>
      <c r="H254" s="154">
        <v>67.2</v>
      </c>
      <c r="I254" s="155"/>
      <c r="L254" s="151"/>
      <c r="M254" s="156"/>
      <c r="T254" s="157"/>
      <c r="AT254" s="152" t="s">
        <v>142</v>
      </c>
      <c r="AU254" s="152" t="s">
        <v>83</v>
      </c>
      <c r="AV254" s="12" t="s">
        <v>83</v>
      </c>
      <c r="AW254" s="12" t="s">
        <v>30</v>
      </c>
      <c r="AX254" s="12" t="s">
        <v>81</v>
      </c>
      <c r="AY254" s="152" t="s">
        <v>129</v>
      </c>
    </row>
    <row r="255" spans="2:65" s="1" customFormat="1" ht="21.75" customHeight="1">
      <c r="B255" s="131"/>
      <c r="C255" s="132" t="s">
        <v>407</v>
      </c>
      <c r="D255" s="132" t="s">
        <v>132</v>
      </c>
      <c r="E255" s="133" t="s">
        <v>408</v>
      </c>
      <c r="F255" s="134" t="s">
        <v>409</v>
      </c>
      <c r="G255" s="135" t="s">
        <v>213</v>
      </c>
      <c r="H255" s="136">
        <v>67.2</v>
      </c>
      <c r="I255" s="137"/>
      <c r="J255" s="138">
        <f>ROUND(I255*H255,2)</f>
        <v>0</v>
      </c>
      <c r="K255" s="134" t="s">
        <v>214</v>
      </c>
      <c r="L255" s="31"/>
      <c r="M255" s="139" t="s">
        <v>1</v>
      </c>
      <c r="N255" s="140" t="s">
        <v>38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154</v>
      </c>
      <c r="AT255" s="143" t="s">
        <v>132</v>
      </c>
      <c r="AU255" s="143" t="s">
        <v>83</v>
      </c>
      <c r="AY255" s="16" t="s">
        <v>129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6" t="s">
        <v>81</v>
      </c>
      <c r="BK255" s="144">
        <f>ROUND(I255*H255,2)</f>
        <v>0</v>
      </c>
      <c r="BL255" s="16" t="s">
        <v>154</v>
      </c>
      <c r="BM255" s="143" t="s">
        <v>410</v>
      </c>
    </row>
    <row r="256" spans="2:65" s="1" customFormat="1" ht="19.5">
      <c r="B256" s="31"/>
      <c r="D256" s="145" t="s">
        <v>139</v>
      </c>
      <c r="F256" s="146" t="s">
        <v>411</v>
      </c>
      <c r="I256" s="147"/>
      <c r="L256" s="31"/>
      <c r="M256" s="148"/>
      <c r="T256" s="55"/>
      <c r="AT256" s="16" t="s">
        <v>139</v>
      </c>
      <c r="AU256" s="16" t="s">
        <v>83</v>
      </c>
    </row>
    <row r="257" spans="2:65" s="1" customFormat="1" ht="11.25">
      <c r="B257" s="31"/>
      <c r="D257" s="149" t="s">
        <v>140</v>
      </c>
      <c r="F257" s="150" t="s">
        <v>412</v>
      </c>
      <c r="I257" s="147"/>
      <c r="L257" s="31"/>
      <c r="M257" s="148"/>
      <c r="T257" s="55"/>
      <c r="AT257" s="16" t="s">
        <v>140</v>
      </c>
      <c r="AU257" s="16" t="s">
        <v>83</v>
      </c>
    </row>
    <row r="258" spans="2:65" s="14" customFormat="1" ht="11.25">
      <c r="B258" s="169"/>
      <c r="D258" s="145" t="s">
        <v>142</v>
      </c>
      <c r="E258" s="170" t="s">
        <v>1</v>
      </c>
      <c r="F258" s="171" t="s">
        <v>405</v>
      </c>
      <c r="H258" s="170" t="s">
        <v>1</v>
      </c>
      <c r="I258" s="172"/>
      <c r="L258" s="169"/>
      <c r="M258" s="173"/>
      <c r="T258" s="174"/>
      <c r="AT258" s="170" t="s">
        <v>142</v>
      </c>
      <c r="AU258" s="170" t="s">
        <v>83</v>
      </c>
      <c r="AV258" s="14" t="s">
        <v>81</v>
      </c>
      <c r="AW258" s="14" t="s">
        <v>30</v>
      </c>
      <c r="AX258" s="14" t="s">
        <v>73</v>
      </c>
      <c r="AY258" s="170" t="s">
        <v>129</v>
      </c>
    </row>
    <row r="259" spans="2:65" s="12" customFormat="1" ht="11.25">
      <c r="B259" s="151"/>
      <c r="D259" s="145" t="s">
        <v>142</v>
      </c>
      <c r="E259" s="152" t="s">
        <v>1</v>
      </c>
      <c r="F259" s="153" t="s">
        <v>413</v>
      </c>
      <c r="H259" s="154">
        <v>67.2</v>
      </c>
      <c r="I259" s="155"/>
      <c r="L259" s="151"/>
      <c r="M259" s="156"/>
      <c r="T259" s="157"/>
      <c r="AT259" s="152" t="s">
        <v>142</v>
      </c>
      <c r="AU259" s="152" t="s">
        <v>83</v>
      </c>
      <c r="AV259" s="12" t="s">
        <v>83</v>
      </c>
      <c r="AW259" s="12" t="s">
        <v>30</v>
      </c>
      <c r="AX259" s="12" t="s">
        <v>81</v>
      </c>
      <c r="AY259" s="152" t="s">
        <v>129</v>
      </c>
    </row>
    <row r="260" spans="2:65" s="1" customFormat="1" ht="21.75" customHeight="1">
      <c r="B260" s="131"/>
      <c r="C260" s="132" t="s">
        <v>414</v>
      </c>
      <c r="D260" s="132" t="s">
        <v>132</v>
      </c>
      <c r="E260" s="133" t="s">
        <v>415</v>
      </c>
      <c r="F260" s="134" t="s">
        <v>416</v>
      </c>
      <c r="G260" s="135" t="s">
        <v>213</v>
      </c>
      <c r="H260" s="136">
        <v>150.4</v>
      </c>
      <c r="I260" s="137"/>
      <c r="J260" s="138">
        <f>ROUND(I260*H260,2)</f>
        <v>0</v>
      </c>
      <c r="K260" s="134" t="s">
        <v>214</v>
      </c>
      <c r="L260" s="31"/>
      <c r="M260" s="139" t="s">
        <v>1</v>
      </c>
      <c r="N260" s="140" t="s">
        <v>38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154</v>
      </c>
      <c r="AT260" s="143" t="s">
        <v>132</v>
      </c>
      <c r="AU260" s="143" t="s">
        <v>83</v>
      </c>
      <c r="AY260" s="16" t="s">
        <v>129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6" t="s">
        <v>81</v>
      </c>
      <c r="BK260" s="144">
        <f>ROUND(I260*H260,2)</f>
        <v>0</v>
      </c>
      <c r="BL260" s="16" t="s">
        <v>154</v>
      </c>
      <c r="BM260" s="143" t="s">
        <v>417</v>
      </c>
    </row>
    <row r="261" spans="2:65" s="1" customFormat="1" ht="19.5">
      <c r="B261" s="31"/>
      <c r="D261" s="145" t="s">
        <v>139</v>
      </c>
      <c r="F261" s="146" t="s">
        <v>418</v>
      </c>
      <c r="I261" s="147"/>
      <c r="L261" s="31"/>
      <c r="M261" s="148"/>
      <c r="T261" s="55"/>
      <c r="AT261" s="16" t="s">
        <v>139</v>
      </c>
      <c r="AU261" s="16" t="s">
        <v>83</v>
      </c>
    </row>
    <row r="262" spans="2:65" s="1" customFormat="1" ht="11.25">
      <c r="B262" s="31"/>
      <c r="D262" s="149" t="s">
        <v>140</v>
      </c>
      <c r="F262" s="150" t="s">
        <v>419</v>
      </c>
      <c r="I262" s="147"/>
      <c r="L262" s="31"/>
      <c r="M262" s="148"/>
      <c r="T262" s="55"/>
      <c r="AT262" s="16" t="s">
        <v>140</v>
      </c>
      <c r="AU262" s="16" t="s">
        <v>83</v>
      </c>
    </row>
    <row r="263" spans="2:65" s="14" customFormat="1" ht="11.25">
      <c r="B263" s="169"/>
      <c r="D263" s="145" t="s">
        <v>142</v>
      </c>
      <c r="E263" s="170" t="s">
        <v>1</v>
      </c>
      <c r="F263" s="171" t="s">
        <v>405</v>
      </c>
      <c r="H263" s="170" t="s">
        <v>1</v>
      </c>
      <c r="I263" s="172"/>
      <c r="L263" s="169"/>
      <c r="M263" s="173"/>
      <c r="T263" s="174"/>
      <c r="AT263" s="170" t="s">
        <v>142</v>
      </c>
      <c r="AU263" s="170" t="s">
        <v>83</v>
      </c>
      <c r="AV263" s="14" t="s">
        <v>81</v>
      </c>
      <c r="AW263" s="14" t="s">
        <v>30</v>
      </c>
      <c r="AX263" s="14" t="s">
        <v>73</v>
      </c>
      <c r="AY263" s="170" t="s">
        <v>129</v>
      </c>
    </row>
    <row r="264" spans="2:65" s="12" customFormat="1" ht="11.25">
      <c r="B264" s="151"/>
      <c r="D264" s="145" t="s">
        <v>142</v>
      </c>
      <c r="E264" s="152" t="s">
        <v>1</v>
      </c>
      <c r="F264" s="153" t="s">
        <v>420</v>
      </c>
      <c r="H264" s="154">
        <v>150.4</v>
      </c>
      <c r="I264" s="155"/>
      <c r="L264" s="151"/>
      <c r="M264" s="156"/>
      <c r="T264" s="157"/>
      <c r="AT264" s="152" t="s">
        <v>142</v>
      </c>
      <c r="AU264" s="152" t="s">
        <v>83</v>
      </c>
      <c r="AV264" s="12" t="s">
        <v>83</v>
      </c>
      <c r="AW264" s="12" t="s">
        <v>30</v>
      </c>
      <c r="AX264" s="12" t="s">
        <v>81</v>
      </c>
      <c r="AY264" s="152" t="s">
        <v>129</v>
      </c>
    </row>
    <row r="265" spans="2:65" s="1" customFormat="1" ht="24.2" customHeight="1">
      <c r="B265" s="131"/>
      <c r="C265" s="132" t="s">
        <v>421</v>
      </c>
      <c r="D265" s="132" t="s">
        <v>132</v>
      </c>
      <c r="E265" s="133" t="s">
        <v>422</v>
      </c>
      <c r="F265" s="134" t="s">
        <v>423</v>
      </c>
      <c r="G265" s="135" t="s">
        <v>213</v>
      </c>
      <c r="H265" s="136">
        <v>173.5</v>
      </c>
      <c r="I265" s="137"/>
      <c r="J265" s="138">
        <f>ROUND(I265*H265,2)</f>
        <v>0</v>
      </c>
      <c r="K265" s="134" t="s">
        <v>214</v>
      </c>
      <c r="L265" s="31"/>
      <c r="M265" s="139" t="s">
        <v>1</v>
      </c>
      <c r="N265" s="140" t="s">
        <v>38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154</v>
      </c>
      <c r="AT265" s="143" t="s">
        <v>132</v>
      </c>
      <c r="AU265" s="143" t="s">
        <v>83</v>
      </c>
      <c r="AY265" s="16" t="s">
        <v>129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6" t="s">
        <v>81</v>
      </c>
      <c r="BK265" s="144">
        <f>ROUND(I265*H265,2)</f>
        <v>0</v>
      </c>
      <c r="BL265" s="16" t="s">
        <v>154</v>
      </c>
      <c r="BM265" s="143" t="s">
        <v>424</v>
      </c>
    </row>
    <row r="266" spans="2:65" s="1" customFormat="1" ht="19.5">
      <c r="B266" s="31"/>
      <c r="D266" s="145" t="s">
        <v>139</v>
      </c>
      <c r="F266" s="146" t="s">
        <v>425</v>
      </c>
      <c r="I266" s="147"/>
      <c r="L266" s="31"/>
      <c r="M266" s="148"/>
      <c r="T266" s="55"/>
      <c r="AT266" s="16" t="s">
        <v>139</v>
      </c>
      <c r="AU266" s="16" t="s">
        <v>83</v>
      </c>
    </row>
    <row r="267" spans="2:65" s="1" customFormat="1" ht="11.25">
      <c r="B267" s="31"/>
      <c r="D267" s="149" t="s">
        <v>140</v>
      </c>
      <c r="F267" s="150" t="s">
        <v>426</v>
      </c>
      <c r="I267" s="147"/>
      <c r="L267" s="31"/>
      <c r="M267" s="148"/>
      <c r="T267" s="55"/>
      <c r="AT267" s="16" t="s">
        <v>140</v>
      </c>
      <c r="AU267" s="16" t="s">
        <v>83</v>
      </c>
    </row>
    <row r="268" spans="2:65" s="12" customFormat="1" ht="22.5">
      <c r="B268" s="151"/>
      <c r="D268" s="145" t="s">
        <v>142</v>
      </c>
      <c r="E268" s="152" t="s">
        <v>1</v>
      </c>
      <c r="F268" s="153" t="s">
        <v>427</v>
      </c>
      <c r="H268" s="154">
        <v>173.5</v>
      </c>
      <c r="I268" s="155"/>
      <c r="L268" s="151"/>
      <c r="M268" s="156"/>
      <c r="T268" s="157"/>
      <c r="AT268" s="152" t="s">
        <v>142</v>
      </c>
      <c r="AU268" s="152" t="s">
        <v>83</v>
      </c>
      <c r="AV268" s="12" t="s">
        <v>83</v>
      </c>
      <c r="AW268" s="12" t="s">
        <v>30</v>
      </c>
      <c r="AX268" s="12" t="s">
        <v>81</v>
      </c>
      <c r="AY268" s="152" t="s">
        <v>129</v>
      </c>
    </row>
    <row r="269" spans="2:65" s="1" customFormat="1" ht="24.2" customHeight="1">
      <c r="B269" s="131"/>
      <c r="C269" s="132" t="s">
        <v>428</v>
      </c>
      <c r="D269" s="132" t="s">
        <v>132</v>
      </c>
      <c r="E269" s="133" t="s">
        <v>429</v>
      </c>
      <c r="F269" s="134" t="s">
        <v>430</v>
      </c>
      <c r="G269" s="135" t="s">
        <v>213</v>
      </c>
      <c r="H269" s="136">
        <v>312</v>
      </c>
      <c r="I269" s="137"/>
      <c r="J269" s="138">
        <f>ROUND(I269*H269,2)</f>
        <v>0</v>
      </c>
      <c r="K269" s="134" t="s">
        <v>214</v>
      </c>
      <c r="L269" s="31"/>
      <c r="M269" s="139" t="s">
        <v>1</v>
      </c>
      <c r="N269" s="140" t="s">
        <v>38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154</v>
      </c>
      <c r="AT269" s="143" t="s">
        <v>132</v>
      </c>
      <c r="AU269" s="143" t="s">
        <v>83</v>
      </c>
      <c r="AY269" s="16" t="s">
        <v>129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6" t="s">
        <v>81</v>
      </c>
      <c r="BK269" s="144">
        <f>ROUND(I269*H269,2)</f>
        <v>0</v>
      </c>
      <c r="BL269" s="16" t="s">
        <v>154</v>
      </c>
      <c r="BM269" s="143" t="s">
        <v>431</v>
      </c>
    </row>
    <row r="270" spans="2:65" s="1" customFormat="1" ht="29.25">
      <c r="B270" s="31"/>
      <c r="D270" s="145" t="s">
        <v>139</v>
      </c>
      <c r="F270" s="146" t="s">
        <v>432</v>
      </c>
      <c r="I270" s="147"/>
      <c r="L270" s="31"/>
      <c r="M270" s="148"/>
      <c r="T270" s="55"/>
      <c r="AT270" s="16" t="s">
        <v>139</v>
      </c>
      <c r="AU270" s="16" t="s">
        <v>83</v>
      </c>
    </row>
    <row r="271" spans="2:65" s="1" customFormat="1" ht="11.25">
      <c r="B271" s="31"/>
      <c r="D271" s="149" t="s">
        <v>140</v>
      </c>
      <c r="F271" s="150" t="s">
        <v>433</v>
      </c>
      <c r="I271" s="147"/>
      <c r="L271" s="31"/>
      <c r="M271" s="148"/>
      <c r="T271" s="55"/>
      <c r="AT271" s="16" t="s">
        <v>140</v>
      </c>
      <c r="AU271" s="16" t="s">
        <v>83</v>
      </c>
    </row>
    <row r="272" spans="2:65" s="14" customFormat="1" ht="11.25">
      <c r="B272" s="169"/>
      <c r="D272" s="145" t="s">
        <v>142</v>
      </c>
      <c r="E272" s="170" t="s">
        <v>1</v>
      </c>
      <c r="F272" s="171" t="s">
        <v>405</v>
      </c>
      <c r="H272" s="170" t="s">
        <v>1</v>
      </c>
      <c r="I272" s="172"/>
      <c r="L272" s="169"/>
      <c r="M272" s="173"/>
      <c r="T272" s="174"/>
      <c r="AT272" s="170" t="s">
        <v>142</v>
      </c>
      <c r="AU272" s="170" t="s">
        <v>83</v>
      </c>
      <c r="AV272" s="14" t="s">
        <v>81</v>
      </c>
      <c r="AW272" s="14" t="s">
        <v>30</v>
      </c>
      <c r="AX272" s="14" t="s">
        <v>73</v>
      </c>
      <c r="AY272" s="170" t="s">
        <v>129</v>
      </c>
    </row>
    <row r="273" spans="2:65" s="12" customFormat="1" ht="11.25">
      <c r="B273" s="151"/>
      <c r="D273" s="145" t="s">
        <v>142</v>
      </c>
      <c r="E273" s="152" t="s">
        <v>1</v>
      </c>
      <c r="F273" s="153" t="s">
        <v>434</v>
      </c>
      <c r="H273" s="154">
        <v>312</v>
      </c>
      <c r="I273" s="155"/>
      <c r="L273" s="151"/>
      <c r="M273" s="156"/>
      <c r="T273" s="157"/>
      <c r="AT273" s="152" t="s">
        <v>142</v>
      </c>
      <c r="AU273" s="152" t="s">
        <v>83</v>
      </c>
      <c r="AV273" s="12" t="s">
        <v>83</v>
      </c>
      <c r="AW273" s="12" t="s">
        <v>30</v>
      </c>
      <c r="AX273" s="12" t="s">
        <v>81</v>
      </c>
      <c r="AY273" s="152" t="s">
        <v>129</v>
      </c>
    </row>
    <row r="274" spans="2:65" s="1" customFormat="1" ht="33" customHeight="1">
      <c r="B274" s="131"/>
      <c r="C274" s="132" t="s">
        <v>435</v>
      </c>
      <c r="D274" s="132" t="s">
        <v>132</v>
      </c>
      <c r="E274" s="133" t="s">
        <v>436</v>
      </c>
      <c r="F274" s="134" t="s">
        <v>437</v>
      </c>
      <c r="G274" s="135" t="s">
        <v>213</v>
      </c>
      <c r="H274" s="136">
        <v>7.2</v>
      </c>
      <c r="I274" s="137"/>
      <c r="J274" s="138">
        <f>ROUND(I274*H274,2)</f>
        <v>0</v>
      </c>
      <c r="K274" s="134" t="s">
        <v>214</v>
      </c>
      <c r="L274" s="31"/>
      <c r="M274" s="139" t="s">
        <v>1</v>
      </c>
      <c r="N274" s="140" t="s">
        <v>38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154</v>
      </c>
      <c r="AT274" s="143" t="s">
        <v>132</v>
      </c>
      <c r="AU274" s="143" t="s">
        <v>83</v>
      </c>
      <c r="AY274" s="16" t="s">
        <v>129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6" t="s">
        <v>81</v>
      </c>
      <c r="BK274" s="144">
        <f>ROUND(I274*H274,2)</f>
        <v>0</v>
      </c>
      <c r="BL274" s="16" t="s">
        <v>154</v>
      </c>
      <c r="BM274" s="143" t="s">
        <v>438</v>
      </c>
    </row>
    <row r="275" spans="2:65" s="1" customFormat="1" ht="29.25">
      <c r="B275" s="31"/>
      <c r="D275" s="145" t="s">
        <v>139</v>
      </c>
      <c r="F275" s="146" t="s">
        <v>439</v>
      </c>
      <c r="I275" s="147"/>
      <c r="L275" s="31"/>
      <c r="M275" s="148"/>
      <c r="T275" s="55"/>
      <c r="AT275" s="16" t="s">
        <v>139</v>
      </c>
      <c r="AU275" s="16" t="s">
        <v>83</v>
      </c>
    </row>
    <row r="276" spans="2:65" s="1" customFormat="1" ht="11.25">
      <c r="B276" s="31"/>
      <c r="D276" s="149" t="s">
        <v>140</v>
      </c>
      <c r="F276" s="150" t="s">
        <v>440</v>
      </c>
      <c r="I276" s="147"/>
      <c r="L276" s="31"/>
      <c r="M276" s="148"/>
      <c r="T276" s="55"/>
      <c r="AT276" s="16" t="s">
        <v>140</v>
      </c>
      <c r="AU276" s="16" t="s">
        <v>83</v>
      </c>
    </row>
    <row r="277" spans="2:65" s="14" customFormat="1" ht="11.25">
      <c r="B277" s="169"/>
      <c r="D277" s="145" t="s">
        <v>142</v>
      </c>
      <c r="E277" s="170" t="s">
        <v>1</v>
      </c>
      <c r="F277" s="171" t="s">
        <v>405</v>
      </c>
      <c r="H277" s="170" t="s">
        <v>1</v>
      </c>
      <c r="I277" s="172"/>
      <c r="L277" s="169"/>
      <c r="M277" s="173"/>
      <c r="T277" s="174"/>
      <c r="AT277" s="170" t="s">
        <v>142</v>
      </c>
      <c r="AU277" s="170" t="s">
        <v>83</v>
      </c>
      <c r="AV277" s="14" t="s">
        <v>81</v>
      </c>
      <c r="AW277" s="14" t="s">
        <v>30</v>
      </c>
      <c r="AX277" s="14" t="s">
        <v>73</v>
      </c>
      <c r="AY277" s="170" t="s">
        <v>129</v>
      </c>
    </row>
    <row r="278" spans="2:65" s="12" customFormat="1" ht="22.5">
      <c r="B278" s="151"/>
      <c r="D278" s="145" t="s">
        <v>142</v>
      </c>
      <c r="E278" s="152" t="s">
        <v>1</v>
      </c>
      <c r="F278" s="153" t="s">
        <v>441</v>
      </c>
      <c r="H278" s="154">
        <v>7.2</v>
      </c>
      <c r="I278" s="155"/>
      <c r="L278" s="151"/>
      <c r="M278" s="156"/>
      <c r="T278" s="157"/>
      <c r="AT278" s="152" t="s">
        <v>142</v>
      </c>
      <c r="AU278" s="152" t="s">
        <v>83</v>
      </c>
      <c r="AV278" s="12" t="s">
        <v>83</v>
      </c>
      <c r="AW278" s="12" t="s">
        <v>30</v>
      </c>
      <c r="AX278" s="12" t="s">
        <v>81</v>
      </c>
      <c r="AY278" s="152" t="s">
        <v>129</v>
      </c>
    </row>
    <row r="279" spans="2:65" s="1" customFormat="1" ht="24.2" customHeight="1">
      <c r="B279" s="131"/>
      <c r="C279" s="132" t="s">
        <v>442</v>
      </c>
      <c r="D279" s="132" t="s">
        <v>132</v>
      </c>
      <c r="E279" s="133" t="s">
        <v>443</v>
      </c>
      <c r="F279" s="134" t="s">
        <v>444</v>
      </c>
      <c r="G279" s="135" t="s">
        <v>213</v>
      </c>
      <c r="H279" s="136">
        <v>150.4</v>
      </c>
      <c r="I279" s="137"/>
      <c r="J279" s="138">
        <f>ROUND(I279*H279,2)</f>
        <v>0</v>
      </c>
      <c r="K279" s="134" t="s">
        <v>214</v>
      </c>
      <c r="L279" s="31"/>
      <c r="M279" s="139" t="s">
        <v>1</v>
      </c>
      <c r="N279" s="140" t="s">
        <v>38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154</v>
      </c>
      <c r="AT279" s="143" t="s">
        <v>132</v>
      </c>
      <c r="AU279" s="143" t="s">
        <v>83</v>
      </c>
      <c r="AY279" s="16" t="s">
        <v>129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6" t="s">
        <v>81</v>
      </c>
      <c r="BK279" s="144">
        <f>ROUND(I279*H279,2)</f>
        <v>0</v>
      </c>
      <c r="BL279" s="16" t="s">
        <v>154</v>
      </c>
      <c r="BM279" s="143" t="s">
        <v>445</v>
      </c>
    </row>
    <row r="280" spans="2:65" s="1" customFormat="1" ht="29.25">
      <c r="B280" s="31"/>
      <c r="D280" s="145" t="s">
        <v>139</v>
      </c>
      <c r="F280" s="146" t="s">
        <v>446</v>
      </c>
      <c r="I280" s="147"/>
      <c r="L280" s="31"/>
      <c r="M280" s="148"/>
      <c r="T280" s="55"/>
      <c r="AT280" s="16" t="s">
        <v>139</v>
      </c>
      <c r="AU280" s="16" t="s">
        <v>83</v>
      </c>
    </row>
    <row r="281" spans="2:65" s="1" customFormat="1" ht="11.25">
      <c r="B281" s="31"/>
      <c r="D281" s="149" t="s">
        <v>140</v>
      </c>
      <c r="F281" s="150" t="s">
        <v>447</v>
      </c>
      <c r="I281" s="147"/>
      <c r="L281" s="31"/>
      <c r="M281" s="148"/>
      <c r="T281" s="55"/>
      <c r="AT281" s="16" t="s">
        <v>140</v>
      </c>
      <c r="AU281" s="16" t="s">
        <v>83</v>
      </c>
    </row>
    <row r="282" spans="2:65" s="14" customFormat="1" ht="11.25">
      <c r="B282" s="169"/>
      <c r="D282" s="145" t="s">
        <v>142</v>
      </c>
      <c r="E282" s="170" t="s">
        <v>1</v>
      </c>
      <c r="F282" s="171" t="s">
        <v>405</v>
      </c>
      <c r="H282" s="170" t="s">
        <v>1</v>
      </c>
      <c r="I282" s="172"/>
      <c r="L282" s="169"/>
      <c r="M282" s="173"/>
      <c r="T282" s="174"/>
      <c r="AT282" s="170" t="s">
        <v>142</v>
      </c>
      <c r="AU282" s="170" t="s">
        <v>83</v>
      </c>
      <c r="AV282" s="14" t="s">
        <v>81</v>
      </c>
      <c r="AW282" s="14" t="s">
        <v>30</v>
      </c>
      <c r="AX282" s="14" t="s">
        <v>73</v>
      </c>
      <c r="AY282" s="170" t="s">
        <v>129</v>
      </c>
    </row>
    <row r="283" spans="2:65" s="12" customFormat="1" ht="11.25">
      <c r="B283" s="151"/>
      <c r="D283" s="145" t="s">
        <v>142</v>
      </c>
      <c r="E283" s="152" t="s">
        <v>1</v>
      </c>
      <c r="F283" s="153" t="s">
        <v>448</v>
      </c>
      <c r="H283" s="154">
        <v>150.4</v>
      </c>
      <c r="I283" s="155"/>
      <c r="L283" s="151"/>
      <c r="M283" s="156"/>
      <c r="T283" s="157"/>
      <c r="AT283" s="152" t="s">
        <v>142</v>
      </c>
      <c r="AU283" s="152" t="s">
        <v>83</v>
      </c>
      <c r="AV283" s="12" t="s">
        <v>83</v>
      </c>
      <c r="AW283" s="12" t="s">
        <v>30</v>
      </c>
      <c r="AX283" s="12" t="s">
        <v>81</v>
      </c>
      <c r="AY283" s="152" t="s">
        <v>129</v>
      </c>
    </row>
    <row r="284" spans="2:65" s="1" customFormat="1" ht="24.2" customHeight="1">
      <c r="B284" s="131"/>
      <c r="C284" s="132" t="s">
        <v>449</v>
      </c>
      <c r="D284" s="132" t="s">
        <v>132</v>
      </c>
      <c r="E284" s="133" t="s">
        <v>450</v>
      </c>
      <c r="F284" s="134" t="s">
        <v>451</v>
      </c>
      <c r="G284" s="135" t="s">
        <v>213</v>
      </c>
      <c r="H284" s="136">
        <v>312</v>
      </c>
      <c r="I284" s="137"/>
      <c r="J284" s="138">
        <f>ROUND(I284*H284,2)</f>
        <v>0</v>
      </c>
      <c r="K284" s="134" t="s">
        <v>214</v>
      </c>
      <c r="L284" s="31"/>
      <c r="M284" s="139" t="s">
        <v>1</v>
      </c>
      <c r="N284" s="140" t="s">
        <v>38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154</v>
      </c>
      <c r="AT284" s="143" t="s">
        <v>132</v>
      </c>
      <c r="AU284" s="143" t="s">
        <v>83</v>
      </c>
      <c r="AY284" s="16" t="s">
        <v>129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6" t="s">
        <v>81</v>
      </c>
      <c r="BK284" s="144">
        <f>ROUND(I284*H284,2)</f>
        <v>0</v>
      </c>
      <c r="BL284" s="16" t="s">
        <v>154</v>
      </c>
      <c r="BM284" s="143" t="s">
        <v>452</v>
      </c>
    </row>
    <row r="285" spans="2:65" s="1" customFormat="1" ht="29.25">
      <c r="B285" s="31"/>
      <c r="D285" s="145" t="s">
        <v>139</v>
      </c>
      <c r="F285" s="146" t="s">
        <v>453</v>
      </c>
      <c r="I285" s="147"/>
      <c r="L285" s="31"/>
      <c r="M285" s="148"/>
      <c r="T285" s="55"/>
      <c r="AT285" s="16" t="s">
        <v>139</v>
      </c>
      <c r="AU285" s="16" t="s">
        <v>83</v>
      </c>
    </row>
    <row r="286" spans="2:65" s="1" customFormat="1" ht="11.25">
      <c r="B286" s="31"/>
      <c r="D286" s="149" t="s">
        <v>140</v>
      </c>
      <c r="F286" s="150" t="s">
        <v>454</v>
      </c>
      <c r="I286" s="147"/>
      <c r="L286" s="31"/>
      <c r="M286" s="148"/>
      <c r="T286" s="55"/>
      <c r="AT286" s="16" t="s">
        <v>140</v>
      </c>
      <c r="AU286" s="16" t="s">
        <v>83</v>
      </c>
    </row>
    <row r="287" spans="2:65" s="14" customFormat="1" ht="11.25">
      <c r="B287" s="169"/>
      <c r="D287" s="145" t="s">
        <v>142</v>
      </c>
      <c r="E287" s="170" t="s">
        <v>1</v>
      </c>
      <c r="F287" s="171" t="s">
        <v>405</v>
      </c>
      <c r="H287" s="170" t="s">
        <v>1</v>
      </c>
      <c r="I287" s="172"/>
      <c r="L287" s="169"/>
      <c r="M287" s="173"/>
      <c r="T287" s="174"/>
      <c r="AT287" s="170" t="s">
        <v>142</v>
      </c>
      <c r="AU287" s="170" t="s">
        <v>83</v>
      </c>
      <c r="AV287" s="14" t="s">
        <v>81</v>
      </c>
      <c r="AW287" s="14" t="s">
        <v>30</v>
      </c>
      <c r="AX287" s="14" t="s">
        <v>73</v>
      </c>
      <c r="AY287" s="170" t="s">
        <v>129</v>
      </c>
    </row>
    <row r="288" spans="2:65" s="12" customFormat="1" ht="11.25">
      <c r="B288" s="151"/>
      <c r="D288" s="145" t="s">
        <v>142</v>
      </c>
      <c r="E288" s="152" t="s">
        <v>1</v>
      </c>
      <c r="F288" s="153" t="s">
        <v>455</v>
      </c>
      <c r="H288" s="154">
        <v>312</v>
      </c>
      <c r="I288" s="155"/>
      <c r="L288" s="151"/>
      <c r="M288" s="156"/>
      <c r="T288" s="157"/>
      <c r="AT288" s="152" t="s">
        <v>142</v>
      </c>
      <c r="AU288" s="152" t="s">
        <v>83</v>
      </c>
      <c r="AV288" s="12" t="s">
        <v>83</v>
      </c>
      <c r="AW288" s="12" t="s">
        <v>30</v>
      </c>
      <c r="AX288" s="12" t="s">
        <v>81</v>
      </c>
      <c r="AY288" s="152" t="s">
        <v>129</v>
      </c>
    </row>
    <row r="289" spans="2:65" s="1" customFormat="1" ht="24.2" customHeight="1">
      <c r="B289" s="131"/>
      <c r="C289" s="132" t="s">
        <v>456</v>
      </c>
      <c r="D289" s="132" t="s">
        <v>132</v>
      </c>
      <c r="E289" s="133" t="s">
        <v>457</v>
      </c>
      <c r="F289" s="134" t="s">
        <v>458</v>
      </c>
      <c r="G289" s="135" t="s">
        <v>213</v>
      </c>
      <c r="H289" s="136">
        <v>173.5</v>
      </c>
      <c r="I289" s="137"/>
      <c r="J289" s="138">
        <f>ROUND(I289*H289,2)</f>
        <v>0</v>
      </c>
      <c r="K289" s="134" t="s">
        <v>214</v>
      </c>
      <c r="L289" s="31"/>
      <c r="M289" s="139" t="s">
        <v>1</v>
      </c>
      <c r="N289" s="140" t="s">
        <v>38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154</v>
      </c>
      <c r="AT289" s="143" t="s">
        <v>132</v>
      </c>
      <c r="AU289" s="143" t="s">
        <v>83</v>
      </c>
      <c r="AY289" s="16" t="s">
        <v>129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6" t="s">
        <v>81</v>
      </c>
      <c r="BK289" s="144">
        <f>ROUND(I289*H289,2)</f>
        <v>0</v>
      </c>
      <c r="BL289" s="16" t="s">
        <v>154</v>
      </c>
      <c r="BM289" s="143" t="s">
        <v>459</v>
      </c>
    </row>
    <row r="290" spans="2:65" s="1" customFormat="1" ht="29.25">
      <c r="B290" s="31"/>
      <c r="D290" s="145" t="s">
        <v>139</v>
      </c>
      <c r="F290" s="146" t="s">
        <v>460</v>
      </c>
      <c r="I290" s="147"/>
      <c r="L290" s="31"/>
      <c r="M290" s="148"/>
      <c r="T290" s="55"/>
      <c r="AT290" s="16" t="s">
        <v>139</v>
      </c>
      <c r="AU290" s="16" t="s">
        <v>83</v>
      </c>
    </row>
    <row r="291" spans="2:65" s="1" customFormat="1" ht="11.25">
      <c r="B291" s="31"/>
      <c r="D291" s="149" t="s">
        <v>140</v>
      </c>
      <c r="F291" s="150" t="s">
        <v>461</v>
      </c>
      <c r="I291" s="147"/>
      <c r="L291" s="31"/>
      <c r="M291" s="148"/>
      <c r="T291" s="55"/>
      <c r="AT291" s="16" t="s">
        <v>140</v>
      </c>
      <c r="AU291" s="16" t="s">
        <v>83</v>
      </c>
    </row>
    <row r="292" spans="2:65" s="12" customFormat="1" ht="22.5">
      <c r="B292" s="151"/>
      <c r="D292" s="145" t="s">
        <v>142</v>
      </c>
      <c r="E292" s="152" t="s">
        <v>1</v>
      </c>
      <c r="F292" s="153" t="s">
        <v>427</v>
      </c>
      <c r="H292" s="154">
        <v>173.5</v>
      </c>
      <c r="I292" s="155"/>
      <c r="L292" s="151"/>
      <c r="M292" s="156"/>
      <c r="T292" s="157"/>
      <c r="AT292" s="152" t="s">
        <v>142</v>
      </c>
      <c r="AU292" s="152" t="s">
        <v>83</v>
      </c>
      <c r="AV292" s="12" t="s">
        <v>83</v>
      </c>
      <c r="AW292" s="12" t="s">
        <v>30</v>
      </c>
      <c r="AX292" s="12" t="s">
        <v>81</v>
      </c>
      <c r="AY292" s="152" t="s">
        <v>129</v>
      </c>
    </row>
    <row r="293" spans="2:65" s="1" customFormat="1" ht="24.2" customHeight="1">
      <c r="B293" s="131"/>
      <c r="C293" s="132" t="s">
        <v>462</v>
      </c>
      <c r="D293" s="132" t="s">
        <v>132</v>
      </c>
      <c r="E293" s="133" t="s">
        <v>463</v>
      </c>
      <c r="F293" s="134" t="s">
        <v>464</v>
      </c>
      <c r="G293" s="135" t="s">
        <v>213</v>
      </c>
      <c r="H293" s="136">
        <v>361.2</v>
      </c>
      <c r="I293" s="137"/>
      <c r="J293" s="138">
        <f>ROUND(I293*H293,2)</f>
        <v>0</v>
      </c>
      <c r="K293" s="134" t="s">
        <v>214</v>
      </c>
      <c r="L293" s="31"/>
      <c r="M293" s="139" t="s">
        <v>1</v>
      </c>
      <c r="N293" s="140" t="s">
        <v>38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154</v>
      </c>
      <c r="AT293" s="143" t="s">
        <v>132</v>
      </c>
      <c r="AU293" s="143" t="s">
        <v>83</v>
      </c>
      <c r="AY293" s="16" t="s">
        <v>129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6" t="s">
        <v>81</v>
      </c>
      <c r="BK293" s="144">
        <f>ROUND(I293*H293,2)</f>
        <v>0</v>
      </c>
      <c r="BL293" s="16" t="s">
        <v>154</v>
      </c>
      <c r="BM293" s="143" t="s">
        <v>465</v>
      </c>
    </row>
    <row r="294" spans="2:65" s="1" customFormat="1" ht="29.25">
      <c r="B294" s="31"/>
      <c r="D294" s="145" t="s">
        <v>139</v>
      </c>
      <c r="F294" s="146" t="s">
        <v>466</v>
      </c>
      <c r="I294" s="147"/>
      <c r="L294" s="31"/>
      <c r="M294" s="148"/>
      <c r="T294" s="55"/>
      <c r="AT294" s="16" t="s">
        <v>139</v>
      </c>
      <c r="AU294" s="16" t="s">
        <v>83</v>
      </c>
    </row>
    <row r="295" spans="2:65" s="1" customFormat="1" ht="11.25">
      <c r="B295" s="31"/>
      <c r="D295" s="149" t="s">
        <v>140</v>
      </c>
      <c r="F295" s="150" t="s">
        <v>467</v>
      </c>
      <c r="I295" s="147"/>
      <c r="L295" s="31"/>
      <c r="M295" s="148"/>
      <c r="T295" s="55"/>
      <c r="AT295" s="16" t="s">
        <v>140</v>
      </c>
      <c r="AU295" s="16" t="s">
        <v>83</v>
      </c>
    </row>
    <row r="296" spans="2:65" s="14" customFormat="1" ht="11.25">
      <c r="B296" s="169"/>
      <c r="D296" s="145" t="s">
        <v>142</v>
      </c>
      <c r="E296" s="170" t="s">
        <v>1</v>
      </c>
      <c r="F296" s="171" t="s">
        <v>405</v>
      </c>
      <c r="H296" s="170" t="s">
        <v>1</v>
      </c>
      <c r="I296" s="172"/>
      <c r="L296" s="169"/>
      <c r="M296" s="173"/>
      <c r="T296" s="174"/>
      <c r="AT296" s="170" t="s">
        <v>142</v>
      </c>
      <c r="AU296" s="170" t="s">
        <v>83</v>
      </c>
      <c r="AV296" s="14" t="s">
        <v>81</v>
      </c>
      <c r="AW296" s="14" t="s">
        <v>30</v>
      </c>
      <c r="AX296" s="14" t="s">
        <v>73</v>
      </c>
      <c r="AY296" s="170" t="s">
        <v>129</v>
      </c>
    </row>
    <row r="297" spans="2:65" s="12" customFormat="1" ht="22.5">
      <c r="B297" s="151"/>
      <c r="D297" s="145" t="s">
        <v>142</v>
      </c>
      <c r="E297" s="152" t="s">
        <v>1</v>
      </c>
      <c r="F297" s="153" t="s">
        <v>468</v>
      </c>
      <c r="H297" s="154">
        <v>361.2</v>
      </c>
      <c r="I297" s="155"/>
      <c r="L297" s="151"/>
      <c r="M297" s="156"/>
      <c r="T297" s="157"/>
      <c r="AT297" s="152" t="s">
        <v>142</v>
      </c>
      <c r="AU297" s="152" t="s">
        <v>83</v>
      </c>
      <c r="AV297" s="12" t="s">
        <v>83</v>
      </c>
      <c r="AW297" s="12" t="s">
        <v>30</v>
      </c>
      <c r="AX297" s="12" t="s">
        <v>81</v>
      </c>
      <c r="AY297" s="152" t="s">
        <v>129</v>
      </c>
    </row>
    <row r="298" spans="2:65" s="1" customFormat="1" ht="24.2" customHeight="1">
      <c r="B298" s="131"/>
      <c r="C298" s="132" t="s">
        <v>469</v>
      </c>
      <c r="D298" s="132" t="s">
        <v>132</v>
      </c>
      <c r="E298" s="133" t="s">
        <v>470</v>
      </c>
      <c r="F298" s="134" t="s">
        <v>471</v>
      </c>
      <c r="G298" s="135" t="s">
        <v>213</v>
      </c>
      <c r="H298" s="136">
        <v>100</v>
      </c>
      <c r="I298" s="137"/>
      <c r="J298" s="138">
        <f>ROUND(I298*H298,2)</f>
        <v>0</v>
      </c>
      <c r="K298" s="134" t="s">
        <v>214</v>
      </c>
      <c r="L298" s="31"/>
      <c r="M298" s="139" t="s">
        <v>1</v>
      </c>
      <c r="N298" s="140" t="s">
        <v>38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154</v>
      </c>
      <c r="AT298" s="143" t="s">
        <v>132</v>
      </c>
      <c r="AU298" s="143" t="s">
        <v>83</v>
      </c>
      <c r="AY298" s="16" t="s">
        <v>129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6" t="s">
        <v>81</v>
      </c>
      <c r="BK298" s="144">
        <f>ROUND(I298*H298,2)</f>
        <v>0</v>
      </c>
      <c r="BL298" s="16" t="s">
        <v>154</v>
      </c>
      <c r="BM298" s="143" t="s">
        <v>472</v>
      </c>
    </row>
    <row r="299" spans="2:65" s="1" customFormat="1" ht="19.5">
      <c r="B299" s="31"/>
      <c r="D299" s="145" t="s">
        <v>139</v>
      </c>
      <c r="F299" s="146" t="s">
        <v>473</v>
      </c>
      <c r="I299" s="147"/>
      <c r="L299" s="31"/>
      <c r="M299" s="148"/>
      <c r="T299" s="55"/>
      <c r="AT299" s="16" t="s">
        <v>139</v>
      </c>
      <c r="AU299" s="16" t="s">
        <v>83</v>
      </c>
    </row>
    <row r="300" spans="2:65" s="1" customFormat="1" ht="11.25">
      <c r="B300" s="31"/>
      <c r="D300" s="149" t="s">
        <v>140</v>
      </c>
      <c r="F300" s="150" t="s">
        <v>474</v>
      </c>
      <c r="I300" s="147"/>
      <c r="L300" s="31"/>
      <c r="M300" s="148"/>
      <c r="T300" s="55"/>
      <c r="AT300" s="16" t="s">
        <v>140</v>
      </c>
      <c r="AU300" s="16" t="s">
        <v>83</v>
      </c>
    </row>
    <row r="301" spans="2:65" s="12" customFormat="1" ht="22.5">
      <c r="B301" s="151"/>
      <c r="D301" s="145" t="s">
        <v>142</v>
      </c>
      <c r="E301" s="152" t="s">
        <v>1</v>
      </c>
      <c r="F301" s="153" t="s">
        <v>475</v>
      </c>
      <c r="H301" s="154">
        <v>100</v>
      </c>
      <c r="I301" s="155"/>
      <c r="L301" s="151"/>
      <c r="M301" s="156"/>
      <c r="T301" s="157"/>
      <c r="AT301" s="152" t="s">
        <v>142</v>
      </c>
      <c r="AU301" s="152" t="s">
        <v>83</v>
      </c>
      <c r="AV301" s="12" t="s">
        <v>83</v>
      </c>
      <c r="AW301" s="12" t="s">
        <v>30</v>
      </c>
      <c r="AX301" s="12" t="s">
        <v>81</v>
      </c>
      <c r="AY301" s="152" t="s">
        <v>129</v>
      </c>
    </row>
    <row r="302" spans="2:65" s="1" customFormat="1" ht="21.75" customHeight="1">
      <c r="B302" s="131"/>
      <c r="C302" s="132" t="s">
        <v>476</v>
      </c>
      <c r="D302" s="132" t="s">
        <v>132</v>
      </c>
      <c r="E302" s="133" t="s">
        <v>477</v>
      </c>
      <c r="F302" s="134" t="s">
        <v>478</v>
      </c>
      <c r="G302" s="135" t="s">
        <v>261</v>
      </c>
      <c r="H302" s="136">
        <v>100</v>
      </c>
      <c r="I302" s="137"/>
      <c r="J302" s="138">
        <f>ROUND(I302*H302,2)</f>
        <v>0</v>
      </c>
      <c r="K302" s="134" t="s">
        <v>214</v>
      </c>
      <c r="L302" s="31"/>
      <c r="M302" s="139" t="s">
        <v>1</v>
      </c>
      <c r="N302" s="140" t="s">
        <v>38</v>
      </c>
      <c r="P302" s="141">
        <f>O302*H302</f>
        <v>0</v>
      </c>
      <c r="Q302" s="141">
        <v>1.0659999999999999E-2</v>
      </c>
      <c r="R302" s="141">
        <f>Q302*H302</f>
        <v>1.0659999999999998</v>
      </c>
      <c r="S302" s="141">
        <v>0</v>
      </c>
      <c r="T302" s="142">
        <f>S302*H302</f>
        <v>0</v>
      </c>
      <c r="AR302" s="143" t="s">
        <v>154</v>
      </c>
      <c r="AT302" s="143" t="s">
        <v>132</v>
      </c>
      <c r="AU302" s="143" t="s">
        <v>83</v>
      </c>
      <c r="AY302" s="16" t="s">
        <v>129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6" t="s">
        <v>81</v>
      </c>
      <c r="BK302" s="144">
        <f>ROUND(I302*H302,2)</f>
        <v>0</v>
      </c>
      <c r="BL302" s="16" t="s">
        <v>154</v>
      </c>
      <c r="BM302" s="143" t="s">
        <v>479</v>
      </c>
    </row>
    <row r="303" spans="2:65" s="1" customFormat="1" ht="19.5">
      <c r="B303" s="31"/>
      <c r="D303" s="145" t="s">
        <v>139</v>
      </c>
      <c r="F303" s="146" t="s">
        <v>480</v>
      </c>
      <c r="I303" s="147"/>
      <c r="L303" s="31"/>
      <c r="M303" s="148"/>
      <c r="T303" s="55"/>
      <c r="AT303" s="16" t="s">
        <v>139</v>
      </c>
      <c r="AU303" s="16" t="s">
        <v>83</v>
      </c>
    </row>
    <row r="304" spans="2:65" s="1" customFormat="1" ht="11.25">
      <c r="B304" s="31"/>
      <c r="D304" s="149" t="s">
        <v>140</v>
      </c>
      <c r="F304" s="150" t="s">
        <v>481</v>
      </c>
      <c r="I304" s="147"/>
      <c r="L304" s="31"/>
      <c r="M304" s="148"/>
      <c r="T304" s="55"/>
      <c r="AT304" s="16" t="s">
        <v>140</v>
      </c>
      <c r="AU304" s="16" t="s">
        <v>83</v>
      </c>
    </row>
    <row r="305" spans="2:65" s="12" customFormat="1" ht="33.75">
      <c r="B305" s="151"/>
      <c r="D305" s="145" t="s">
        <v>142</v>
      </c>
      <c r="E305" s="152" t="s">
        <v>1</v>
      </c>
      <c r="F305" s="153" t="s">
        <v>482</v>
      </c>
      <c r="H305" s="154">
        <v>100</v>
      </c>
      <c r="I305" s="155"/>
      <c r="L305" s="151"/>
      <c r="M305" s="156"/>
      <c r="T305" s="157"/>
      <c r="AT305" s="152" t="s">
        <v>142</v>
      </c>
      <c r="AU305" s="152" t="s">
        <v>83</v>
      </c>
      <c r="AV305" s="12" t="s">
        <v>83</v>
      </c>
      <c r="AW305" s="12" t="s">
        <v>30</v>
      </c>
      <c r="AX305" s="12" t="s">
        <v>81</v>
      </c>
      <c r="AY305" s="152" t="s">
        <v>129</v>
      </c>
    </row>
    <row r="306" spans="2:65" s="1" customFormat="1" ht="24.2" customHeight="1">
      <c r="B306" s="131"/>
      <c r="C306" s="132" t="s">
        <v>483</v>
      </c>
      <c r="D306" s="132" t="s">
        <v>132</v>
      </c>
      <c r="E306" s="133" t="s">
        <v>484</v>
      </c>
      <c r="F306" s="134" t="s">
        <v>485</v>
      </c>
      <c r="G306" s="135" t="s">
        <v>213</v>
      </c>
      <c r="H306" s="136">
        <v>2950</v>
      </c>
      <c r="I306" s="137"/>
      <c r="J306" s="138">
        <f>ROUND(I306*H306,2)</f>
        <v>0</v>
      </c>
      <c r="K306" s="134" t="s">
        <v>214</v>
      </c>
      <c r="L306" s="31"/>
      <c r="M306" s="139" t="s">
        <v>1</v>
      </c>
      <c r="N306" s="140" t="s">
        <v>38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154</v>
      </c>
      <c r="AT306" s="143" t="s">
        <v>132</v>
      </c>
      <c r="AU306" s="143" t="s">
        <v>83</v>
      </c>
      <c r="AY306" s="16" t="s">
        <v>129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6" t="s">
        <v>81</v>
      </c>
      <c r="BK306" s="144">
        <f>ROUND(I306*H306,2)</f>
        <v>0</v>
      </c>
      <c r="BL306" s="16" t="s">
        <v>154</v>
      </c>
      <c r="BM306" s="143" t="s">
        <v>486</v>
      </c>
    </row>
    <row r="307" spans="2:65" s="1" customFormat="1" ht="19.5">
      <c r="B307" s="31"/>
      <c r="D307" s="145" t="s">
        <v>139</v>
      </c>
      <c r="F307" s="146" t="s">
        <v>487</v>
      </c>
      <c r="I307" s="147"/>
      <c r="L307" s="31"/>
      <c r="M307" s="148"/>
      <c r="T307" s="55"/>
      <c r="AT307" s="16" t="s">
        <v>139</v>
      </c>
      <c r="AU307" s="16" t="s">
        <v>83</v>
      </c>
    </row>
    <row r="308" spans="2:65" s="1" customFormat="1" ht="11.25">
      <c r="B308" s="31"/>
      <c r="D308" s="149" t="s">
        <v>140</v>
      </c>
      <c r="F308" s="150" t="s">
        <v>488</v>
      </c>
      <c r="I308" s="147"/>
      <c r="L308" s="31"/>
      <c r="M308" s="148"/>
      <c r="T308" s="55"/>
      <c r="AT308" s="16" t="s">
        <v>140</v>
      </c>
      <c r="AU308" s="16" t="s">
        <v>83</v>
      </c>
    </row>
    <row r="309" spans="2:65" s="12" customFormat="1" ht="11.25">
      <c r="B309" s="151"/>
      <c r="D309" s="145" t="s">
        <v>142</v>
      </c>
      <c r="E309" s="152" t="s">
        <v>1</v>
      </c>
      <c r="F309" s="153" t="s">
        <v>489</v>
      </c>
      <c r="H309" s="154">
        <v>2950</v>
      </c>
      <c r="I309" s="155"/>
      <c r="L309" s="151"/>
      <c r="M309" s="156"/>
      <c r="T309" s="157"/>
      <c r="AT309" s="152" t="s">
        <v>142</v>
      </c>
      <c r="AU309" s="152" t="s">
        <v>83</v>
      </c>
      <c r="AV309" s="12" t="s">
        <v>83</v>
      </c>
      <c r="AW309" s="12" t="s">
        <v>30</v>
      </c>
      <c r="AX309" s="12" t="s">
        <v>81</v>
      </c>
      <c r="AY309" s="152" t="s">
        <v>129</v>
      </c>
    </row>
    <row r="310" spans="2:65" s="1" customFormat="1" ht="24.2" customHeight="1">
      <c r="B310" s="131"/>
      <c r="C310" s="132" t="s">
        <v>490</v>
      </c>
      <c r="D310" s="132" t="s">
        <v>132</v>
      </c>
      <c r="E310" s="133" t="s">
        <v>491</v>
      </c>
      <c r="F310" s="134" t="s">
        <v>492</v>
      </c>
      <c r="G310" s="135" t="s">
        <v>213</v>
      </c>
      <c r="H310" s="136">
        <v>2957.2</v>
      </c>
      <c r="I310" s="137"/>
      <c r="J310" s="138">
        <f>ROUND(I310*H310,2)</f>
        <v>0</v>
      </c>
      <c r="K310" s="134" t="s">
        <v>214</v>
      </c>
      <c r="L310" s="31"/>
      <c r="M310" s="139" t="s">
        <v>1</v>
      </c>
      <c r="N310" s="140" t="s">
        <v>38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154</v>
      </c>
      <c r="AT310" s="143" t="s">
        <v>132</v>
      </c>
      <c r="AU310" s="143" t="s">
        <v>83</v>
      </c>
      <c r="AY310" s="16" t="s">
        <v>129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6" t="s">
        <v>81</v>
      </c>
      <c r="BK310" s="144">
        <f>ROUND(I310*H310,2)</f>
        <v>0</v>
      </c>
      <c r="BL310" s="16" t="s">
        <v>154</v>
      </c>
      <c r="BM310" s="143" t="s">
        <v>493</v>
      </c>
    </row>
    <row r="311" spans="2:65" s="1" customFormat="1" ht="19.5">
      <c r="B311" s="31"/>
      <c r="D311" s="145" t="s">
        <v>139</v>
      </c>
      <c r="F311" s="146" t="s">
        <v>494</v>
      </c>
      <c r="I311" s="147"/>
      <c r="L311" s="31"/>
      <c r="M311" s="148"/>
      <c r="T311" s="55"/>
      <c r="AT311" s="16" t="s">
        <v>139</v>
      </c>
      <c r="AU311" s="16" t="s">
        <v>83</v>
      </c>
    </row>
    <row r="312" spans="2:65" s="1" customFormat="1" ht="11.25">
      <c r="B312" s="31"/>
      <c r="D312" s="149" t="s">
        <v>140</v>
      </c>
      <c r="F312" s="150" t="s">
        <v>495</v>
      </c>
      <c r="I312" s="147"/>
      <c r="L312" s="31"/>
      <c r="M312" s="148"/>
      <c r="T312" s="55"/>
      <c r="AT312" s="16" t="s">
        <v>140</v>
      </c>
      <c r="AU312" s="16" t="s">
        <v>83</v>
      </c>
    </row>
    <row r="313" spans="2:65" s="12" customFormat="1" ht="22.5">
      <c r="B313" s="151"/>
      <c r="D313" s="145" t="s">
        <v>142</v>
      </c>
      <c r="E313" s="152" t="s">
        <v>1</v>
      </c>
      <c r="F313" s="153" t="s">
        <v>496</v>
      </c>
      <c r="H313" s="154">
        <v>2950</v>
      </c>
      <c r="I313" s="155"/>
      <c r="L313" s="151"/>
      <c r="M313" s="156"/>
      <c r="T313" s="157"/>
      <c r="AT313" s="152" t="s">
        <v>142</v>
      </c>
      <c r="AU313" s="152" t="s">
        <v>83</v>
      </c>
      <c r="AV313" s="12" t="s">
        <v>83</v>
      </c>
      <c r="AW313" s="12" t="s">
        <v>30</v>
      </c>
      <c r="AX313" s="12" t="s">
        <v>73</v>
      </c>
      <c r="AY313" s="152" t="s">
        <v>129</v>
      </c>
    </row>
    <row r="314" spans="2:65" s="12" customFormat="1" ht="22.5">
      <c r="B314" s="151"/>
      <c r="D314" s="145" t="s">
        <v>142</v>
      </c>
      <c r="E314" s="152" t="s">
        <v>1</v>
      </c>
      <c r="F314" s="153" t="s">
        <v>441</v>
      </c>
      <c r="H314" s="154">
        <v>7.2</v>
      </c>
      <c r="I314" s="155"/>
      <c r="L314" s="151"/>
      <c r="M314" s="156"/>
      <c r="T314" s="157"/>
      <c r="AT314" s="152" t="s">
        <v>142</v>
      </c>
      <c r="AU314" s="152" t="s">
        <v>83</v>
      </c>
      <c r="AV314" s="12" t="s">
        <v>83</v>
      </c>
      <c r="AW314" s="12" t="s">
        <v>30</v>
      </c>
      <c r="AX314" s="12" t="s">
        <v>73</v>
      </c>
      <c r="AY314" s="152" t="s">
        <v>129</v>
      </c>
    </row>
    <row r="315" spans="2:65" s="13" customFormat="1" ht="11.25">
      <c r="B315" s="162"/>
      <c r="D315" s="145" t="s">
        <v>142</v>
      </c>
      <c r="E315" s="163" t="s">
        <v>1</v>
      </c>
      <c r="F315" s="164" t="s">
        <v>239</v>
      </c>
      <c r="H315" s="165">
        <v>2957.2</v>
      </c>
      <c r="I315" s="166"/>
      <c r="L315" s="162"/>
      <c r="M315" s="167"/>
      <c r="T315" s="168"/>
      <c r="AT315" s="163" t="s">
        <v>142</v>
      </c>
      <c r="AU315" s="163" t="s">
        <v>83</v>
      </c>
      <c r="AV315" s="13" t="s">
        <v>154</v>
      </c>
      <c r="AW315" s="13" t="s">
        <v>30</v>
      </c>
      <c r="AX315" s="13" t="s">
        <v>81</v>
      </c>
      <c r="AY315" s="163" t="s">
        <v>129</v>
      </c>
    </row>
    <row r="316" spans="2:65" s="1" customFormat="1" ht="24.2" customHeight="1">
      <c r="B316" s="131"/>
      <c r="C316" s="132" t="s">
        <v>497</v>
      </c>
      <c r="D316" s="132" t="s">
        <v>132</v>
      </c>
      <c r="E316" s="133" t="s">
        <v>498</v>
      </c>
      <c r="F316" s="134" t="s">
        <v>499</v>
      </c>
      <c r="G316" s="135" t="s">
        <v>213</v>
      </c>
      <c r="H316" s="136">
        <v>2950</v>
      </c>
      <c r="I316" s="137"/>
      <c r="J316" s="138">
        <f>ROUND(I316*H316,2)</f>
        <v>0</v>
      </c>
      <c r="K316" s="134" t="s">
        <v>214</v>
      </c>
      <c r="L316" s="31"/>
      <c r="M316" s="139" t="s">
        <v>1</v>
      </c>
      <c r="N316" s="140" t="s">
        <v>38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154</v>
      </c>
      <c r="AT316" s="143" t="s">
        <v>132</v>
      </c>
      <c r="AU316" s="143" t="s">
        <v>83</v>
      </c>
      <c r="AY316" s="16" t="s">
        <v>129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6" t="s">
        <v>81</v>
      </c>
      <c r="BK316" s="144">
        <f>ROUND(I316*H316,2)</f>
        <v>0</v>
      </c>
      <c r="BL316" s="16" t="s">
        <v>154</v>
      </c>
      <c r="BM316" s="143" t="s">
        <v>500</v>
      </c>
    </row>
    <row r="317" spans="2:65" s="1" customFormat="1" ht="29.25">
      <c r="B317" s="31"/>
      <c r="D317" s="145" t="s">
        <v>139</v>
      </c>
      <c r="F317" s="146" t="s">
        <v>501</v>
      </c>
      <c r="I317" s="147"/>
      <c r="L317" s="31"/>
      <c r="M317" s="148"/>
      <c r="T317" s="55"/>
      <c r="AT317" s="16" t="s">
        <v>139</v>
      </c>
      <c r="AU317" s="16" t="s">
        <v>83</v>
      </c>
    </row>
    <row r="318" spans="2:65" s="1" customFormat="1" ht="11.25">
      <c r="B318" s="31"/>
      <c r="D318" s="149" t="s">
        <v>140</v>
      </c>
      <c r="F318" s="150" t="s">
        <v>502</v>
      </c>
      <c r="I318" s="147"/>
      <c r="L318" s="31"/>
      <c r="M318" s="148"/>
      <c r="T318" s="55"/>
      <c r="AT318" s="16" t="s">
        <v>140</v>
      </c>
      <c r="AU318" s="16" t="s">
        <v>83</v>
      </c>
    </row>
    <row r="319" spans="2:65" s="12" customFormat="1" ht="11.25">
      <c r="B319" s="151"/>
      <c r="D319" s="145" t="s">
        <v>142</v>
      </c>
      <c r="E319" s="152" t="s">
        <v>1</v>
      </c>
      <c r="F319" s="153" t="s">
        <v>489</v>
      </c>
      <c r="H319" s="154">
        <v>2950</v>
      </c>
      <c r="I319" s="155"/>
      <c r="L319" s="151"/>
      <c r="M319" s="156"/>
      <c r="T319" s="157"/>
      <c r="AT319" s="152" t="s">
        <v>142</v>
      </c>
      <c r="AU319" s="152" t="s">
        <v>83</v>
      </c>
      <c r="AV319" s="12" t="s">
        <v>83</v>
      </c>
      <c r="AW319" s="12" t="s">
        <v>30</v>
      </c>
      <c r="AX319" s="12" t="s">
        <v>81</v>
      </c>
      <c r="AY319" s="152" t="s">
        <v>129</v>
      </c>
    </row>
    <row r="320" spans="2:65" s="1" customFormat="1" ht="24.2" customHeight="1">
      <c r="B320" s="131"/>
      <c r="C320" s="132" t="s">
        <v>503</v>
      </c>
      <c r="D320" s="132" t="s">
        <v>132</v>
      </c>
      <c r="E320" s="133" t="s">
        <v>504</v>
      </c>
      <c r="F320" s="134" t="s">
        <v>505</v>
      </c>
      <c r="G320" s="135" t="s">
        <v>213</v>
      </c>
      <c r="H320" s="136">
        <v>2950</v>
      </c>
      <c r="I320" s="137"/>
      <c r="J320" s="138">
        <f>ROUND(I320*H320,2)</f>
        <v>0</v>
      </c>
      <c r="K320" s="134" t="s">
        <v>214</v>
      </c>
      <c r="L320" s="31"/>
      <c r="M320" s="139" t="s">
        <v>1</v>
      </c>
      <c r="N320" s="140" t="s">
        <v>38</v>
      </c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AR320" s="143" t="s">
        <v>154</v>
      </c>
      <c r="AT320" s="143" t="s">
        <v>132</v>
      </c>
      <c r="AU320" s="143" t="s">
        <v>83</v>
      </c>
      <c r="AY320" s="16" t="s">
        <v>129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6" t="s">
        <v>81</v>
      </c>
      <c r="BK320" s="144">
        <f>ROUND(I320*H320,2)</f>
        <v>0</v>
      </c>
      <c r="BL320" s="16" t="s">
        <v>154</v>
      </c>
      <c r="BM320" s="143" t="s">
        <v>506</v>
      </c>
    </row>
    <row r="321" spans="2:65" s="1" customFormat="1" ht="29.25">
      <c r="B321" s="31"/>
      <c r="D321" s="145" t="s">
        <v>139</v>
      </c>
      <c r="F321" s="146" t="s">
        <v>507</v>
      </c>
      <c r="I321" s="147"/>
      <c r="L321" s="31"/>
      <c r="M321" s="148"/>
      <c r="T321" s="55"/>
      <c r="AT321" s="16" t="s">
        <v>139</v>
      </c>
      <c r="AU321" s="16" t="s">
        <v>83</v>
      </c>
    </row>
    <row r="322" spans="2:65" s="1" customFormat="1" ht="11.25">
      <c r="B322" s="31"/>
      <c r="D322" s="149" t="s">
        <v>140</v>
      </c>
      <c r="F322" s="150" t="s">
        <v>508</v>
      </c>
      <c r="I322" s="147"/>
      <c r="L322" s="31"/>
      <c r="M322" s="148"/>
      <c r="T322" s="55"/>
      <c r="AT322" s="16" t="s">
        <v>140</v>
      </c>
      <c r="AU322" s="16" t="s">
        <v>83</v>
      </c>
    </row>
    <row r="323" spans="2:65" s="12" customFormat="1" ht="11.25">
      <c r="B323" s="151"/>
      <c r="D323" s="145" t="s">
        <v>142</v>
      </c>
      <c r="E323" s="152" t="s">
        <v>1</v>
      </c>
      <c r="F323" s="153" t="s">
        <v>489</v>
      </c>
      <c r="H323" s="154">
        <v>2950</v>
      </c>
      <c r="I323" s="155"/>
      <c r="L323" s="151"/>
      <c r="M323" s="156"/>
      <c r="T323" s="157"/>
      <c r="AT323" s="152" t="s">
        <v>142</v>
      </c>
      <c r="AU323" s="152" t="s">
        <v>83</v>
      </c>
      <c r="AV323" s="12" t="s">
        <v>83</v>
      </c>
      <c r="AW323" s="12" t="s">
        <v>30</v>
      </c>
      <c r="AX323" s="12" t="s">
        <v>81</v>
      </c>
      <c r="AY323" s="152" t="s">
        <v>129</v>
      </c>
    </row>
    <row r="324" spans="2:65" s="1" customFormat="1" ht="21.75" customHeight="1">
      <c r="B324" s="131"/>
      <c r="C324" s="132" t="s">
        <v>509</v>
      </c>
      <c r="D324" s="132" t="s">
        <v>132</v>
      </c>
      <c r="E324" s="133" t="s">
        <v>510</v>
      </c>
      <c r="F324" s="134" t="s">
        <v>511</v>
      </c>
      <c r="G324" s="135" t="s">
        <v>213</v>
      </c>
      <c r="H324" s="136">
        <v>173.5</v>
      </c>
      <c r="I324" s="137"/>
      <c r="J324" s="138">
        <f>ROUND(I324*H324,2)</f>
        <v>0</v>
      </c>
      <c r="K324" s="134" t="s">
        <v>214</v>
      </c>
      <c r="L324" s="31"/>
      <c r="M324" s="139" t="s">
        <v>1</v>
      </c>
      <c r="N324" s="140" t="s">
        <v>38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154</v>
      </c>
      <c r="AT324" s="143" t="s">
        <v>132</v>
      </c>
      <c r="AU324" s="143" t="s">
        <v>83</v>
      </c>
      <c r="AY324" s="16" t="s">
        <v>129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6" t="s">
        <v>81</v>
      </c>
      <c r="BK324" s="144">
        <f>ROUND(I324*H324,2)</f>
        <v>0</v>
      </c>
      <c r="BL324" s="16" t="s">
        <v>154</v>
      </c>
      <c r="BM324" s="143" t="s">
        <v>512</v>
      </c>
    </row>
    <row r="325" spans="2:65" s="1" customFormat="1" ht="19.5">
      <c r="B325" s="31"/>
      <c r="D325" s="145" t="s">
        <v>139</v>
      </c>
      <c r="F325" s="146" t="s">
        <v>513</v>
      </c>
      <c r="I325" s="147"/>
      <c r="L325" s="31"/>
      <c r="M325" s="148"/>
      <c r="T325" s="55"/>
      <c r="AT325" s="16" t="s">
        <v>139</v>
      </c>
      <c r="AU325" s="16" t="s">
        <v>83</v>
      </c>
    </row>
    <row r="326" spans="2:65" s="1" customFormat="1" ht="11.25">
      <c r="B326" s="31"/>
      <c r="D326" s="149" t="s">
        <v>140</v>
      </c>
      <c r="F326" s="150" t="s">
        <v>514</v>
      </c>
      <c r="I326" s="147"/>
      <c r="L326" s="31"/>
      <c r="M326" s="148"/>
      <c r="T326" s="55"/>
      <c r="AT326" s="16" t="s">
        <v>140</v>
      </c>
      <c r="AU326" s="16" t="s">
        <v>83</v>
      </c>
    </row>
    <row r="327" spans="2:65" s="12" customFormat="1" ht="22.5">
      <c r="B327" s="151"/>
      <c r="D327" s="145" t="s">
        <v>142</v>
      </c>
      <c r="E327" s="152" t="s">
        <v>1</v>
      </c>
      <c r="F327" s="153" t="s">
        <v>515</v>
      </c>
      <c r="H327" s="154">
        <v>173.5</v>
      </c>
      <c r="I327" s="155"/>
      <c r="L327" s="151"/>
      <c r="M327" s="156"/>
      <c r="T327" s="157"/>
      <c r="AT327" s="152" t="s">
        <v>142</v>
      </c>
      <c r="AU327" s="152" t="s">
        <v>83</v>
      </c>
      <c r="AV327" s="12" t="s">
        <v>83</v>
      </c>
      <c r="AW327" s="12" t="s">
        <v>30</v>
      </c>
      <c r="AX327" s="12" t="s">
        <v>81</v>
      </c>
      <c r="AY327" s="152" t="s">
        <v>129</v>
      </c>
    </row>
    <row r="328" spans="2:65" s="1" customFormat="1" ht="24.2" customHeight="1">
      <c r="B328" s="131"/>
      <c r="C328" s="132" t="s">
        <v>516</v>
      </c>
      <c r="D328" s="132" t="s">
        <v>132</v>
      </c>
      <c r="E328" s="133" t="s">
        <v>517</v>
      </c>
      <c r="F328" s="134" t="s">
        <v>518</v>
      </c>
      <c r="G328" s="135" t="s">
        <v>213</v>
      </c>
      <c r="H328" s="136">
        <v>67.2</v>
      </c>
      <c r="I328" s="137"/>
      <c r="J328" s="138">
        <f>ROUND(I328*H328,2)</f>
        <v>0</v>
      </c>
      <c r="K328" s="134" t="s">
        <v>214</v>
      </c>
      <c r="L328" s="31"/>
      <c r="M328" s="139" t="s">
        <v>1</v>
      </c>
      <c r="N328" s="140" t="s">
        <v>38</v>
      </c>
      <c r="P328" s="141">
        <f>O328*H328</f>
        <v>0</v>
      </c>
      <c r="Q328" s="141">
        <v>8.9219999999999994E-2</v>
      </c>
      <c r="R328" s="141">
        <f>Q328*H328</f>
        <v>5.995584</v>
      </c>
      <c r="S328" s="141">
        <v>0</v>
      </c>
      <c r="T328" s="142">
        <f>S328*H328</f>
        <v>0</v>
      </c>
      <c r="AR328" s="143" t="s">
        <v>154</v>
      </c>
      <c r="AT328" s="143" t="s">
        <v>132</v>
      </c>
      <c r="AU328" s="143" t="s">
        <v>83</v>
      </c>
      <c r="AY328" s="16" t="s">
        <v>129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6" t="s">
        <v>81</v>
      </c>
      <c r="BK328" s="144">
        <f>ROUND(I328*H328,2)</f>
        <v>0</v>
      </c>
      <c r="BL328" s="16" t="s">
        <v>154</v>
      </c>
      <c r="BM328" s="143" t="s">
        <v>519</v>
      </c>
    </row>
    <row r="329" spans="2:65" s="1" customFormat="1" ht="48.75">
      <c r="B329" s="31"/>
      <c r="D329" s="145" t="s">
        <v>139</v>
      </c>
      <c r="F329" s="146" t="s">
        <v>520</v>
      </c>
      <c r="I329" s="147"/>
      <c r="L329" s="31"/>
      <c r="M329" s="148"/>
      <c r="T329" s="55"/>
      <c r="AT329" s="16" t="s">
        <v>139</v>
      </c>
      <c r="AU329" s="16" t="s">
        <v>83</v>
      </c>
    </row>
    <row r="330" spans="2:65" s="1" customFormat="1" ht="11.25">
      <c r="B330" s="31"/>
      <c r="D330" s="149" t="s">
        <v>140</v>
      </c>
      <c r="F330" s="150" t="s">
        <v>521</v>
      </c>
      <c r="I330" s="147"/>
      <c r="L330" s="31"/>
      <c r="M330" s="148"/>
      <c r="T330" s="55"/>
      <c r="AT330" s="16" t="s">
        <v>140</v>
      </c>
      <c r="AU330" s="16" t="s">
        <v>83</v>
      </c>
    </row>
    <row r="331" spans="2:65" s="12" customFormat="1" ht="22.5">
      <c r="B331" s="151"/>
      <c r="D331" s="145" t="s">
        <v>142</v>
      </c>
      <c r="E331" s="152" t="s">
        <v>1</v>
      </c>
      <c r="F331" s="153" t="s">
        <v>522</v>
      </c>
      <c r="H331" s="154">
        <v>67.2</v>
      </c>
      <c r="I331" s="155"/>
      <c r="L331" s="151"/>
      <c r="M331" s="156"/>
      <c r="T331" s="157"/>
      <c r="AT331" s="152" t="s">
        <v>142</v>
      </c>
      <c r="AU331" s="152" t="s">
        <v>83</v>
      </c>
      <c r="AV331" s="12" t="s">
        <v>83</v>
      </c>
      <c r="AW331" s="12" t="s">
        <v>30</v>
      </c>
      <c r="AX331" s="12" t="s">
        <v>81</v>
      </c>
      <c r="AY331" s="152" t="s">
        <v>129</v>
      </c>
    </row>
    <row r="332" spans="2:65" s="1" customFormat="1" ht="24.2" customHeight="1">
      <c r="B332" s="131"/>
      <c r="C332" s="132" t="s">
        <v>523</v>
      </c>
      <c r="D332" s="132" t="s">
        <v>132</v>
      </c>
      <c r="E332" s="133" t="s">
        <v>524</v>
      </c>
      <c r="F332" s="134" t="s">
        <v>525</v>
      </c>
      <c r="G332" s="135" t="s">
        <v>213</v>
      </c>
      <c r="H332" s="136">
        <v>169.9</v>
      </c>
      <c r="I332" s="137"/>
      <c r="J332" s="138">
        <f>ROUND(I332*H332,2)</f>
        <v>0</v>
      </c>
      <c r="K332" s="134" t="s">
        <v>214</v>
      </c>
      <c r="L332" s="31"/>
      <c r="M332" s="139" t="s">
        <v>1</v>
      </c>
      <c r="N332" s="140" t="s">
        <v>38</v>
      </c>
      <c r="P332" s="141">
        <f>O332*H332</f>
        <v>0</v>
      </c>
      <c r="Q332" s="141">
        <v>0.11162</v>
      </c>
      <c r="R332" s="141">
        <f>Q332*H332</f>
        <v>18.964238000000002</v>
      </c>
      <c r="S332" s="141">
        <v>0</v>
      </c>
      <c r="T332" s="142">
        <f>S332*H332</f>
        <v>0</v>
      </c>
      <c r="AR332" s="143" t="s">
        <v>154</v>
      </c>
      <c r="AT332" s="143" t="s">
        <v>132</v>
      </c>
      <c r="AU332" s="143" t="s">
        <v>83</v>
      </c>
      <c r="AY332" s="16" t="s">
        <v>129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6" t="s">
        <v>81</v>
      </c>
      <c r="BK332" s="144">
        <f>ROUND(I332*H332,2)</f>
        <v>0</v>
      </c>
      <c r="BL332" s="16" t="s">
        <v>154</v>
      </c>
      <c r="BM332" s="143" t="s">
        <v>526</v>
      </c>
    </row>
    <row r="333" spans="2:65" s="1" customFormat="1" ht="48.75">
      <c r="B333" s="31"/>
      <c r="D333" s="145" t="s">
        <v>139</v>
      </c>
      <c r="F333" s="146" t="s">
        <v>527</v>
      </c>
      <c r="I333" s="147"/>
      <c r="L333" s="31"/>
      <c r="M333" s="148"/>
      <c r="T333" s="55"/>
      <c r="AT333" s="16" t="s">
        <v>139</v>
      </c>
      <c r="AU333" s="16" t="s">
        <v>83</v>
      </c>
    </row>
    <row r="334" spans="2:65" s="1" customFormat="1" ht="11.25">
      <c r="B334" s="31"/>
      <c r="D334" s="149" t="s">
        <v>140</v>
      </c>
      <c r="F334" s="150" t="s">
        <v>528</v>
      </c>
      <c r="I334" s="147"/>
      <c r="L334" s="31"/>
      <c r="M334" s="148"/>
      <c r="T334" s="55"/>
      <c r="AT334" s="16" t="s">
        <v>140</v>
      </c>
      <c r="AU334" s="16" t="s">
        <v>83</v>
      </c>
    </row>
    <row r="335" spans="2:65" s="12" customFormat="1" ht="22.5">
      <c r="B335" s="151"/>
      <c r="D335" s="145" t="s">
        <v>142</v>
      </c>
      <c r="E335" s="152" t="s">
        <v>1</v>
      </c>
      <c r="F335" s="153" t="s">
        <v>529</v>
      </c>
      <c r="H335" s="154">
        <v>150.4</v>
      </c>
      <c r="I335" s="155"/>
      <c r="L335" s="151"/>
      <c r="M335" s="156"/>
      <c r="T335" s="157"/>
      <c r="AT335" s="152" t="s">
        <v>142</v>
      </c>
      <c r="AU335" s="152" t="s">
        <v>83</v>
      </c>
      <c r="AV335" s="12" t="s">
        <v>83</v>
      </c>
      <c r="AW335" s="12" t="s">
        <v>30</v>
      </c>
      <c r="AX335" s="12" t="s">
        <v>73</v>
      </c>
      <c r="AY335" s="152" t="s">
        <v>129</v>
      </c>
    </row>
    <row r="336" spans="2:65" s="12" customFormat="1" ht="22.5">
      <c r="B336" s="151"/>
      <c r="D336" s="145" t="s">
        <v>142</v>
      </c>
      <c r="E336" s="152" t="s">
        <v>1</v>
      </c>
      <c r="F336" s="153" t="s">
        <v>530</v>
      </c>
      <c r="H336" s="154">
        <v>19.5</v>
      </c>
      <c r="I336" s="155"/>
      <c r="L336" s="151"/>
      <c r="M336" s="156"/>
      <c r="T336" s="157"/>
      <c r="AT336" s="152" t="s">
        <v>142</v>
      </c>
      <c r="AU336" s="152" t="s">
        <v>83</v>
      </c>
      <c r="AV336" s="12" t="s">
        <v>83</v>
      </c>
      <c r="AW336" s="12" t="s">
        <v>30</v>
      </c>
      <c r="AX336" s="12" t="s">
        <v>73</v>
      </c>
      <c r="AY336" s="152" t="s">
        <v>129</v>
      </c>
    </row>
    <row r="337" spans="2:65" s="13" customFormat="1" ht="11.25">
      <c r="B337" s="162"/>
      <c r="D337" s="145" t="s">
        <v>142</v>
      </c>
      <c r="E337" s="163" t="s">
        <v>1</v>
      </c>
      <c r="F337" s="164" t="s">
        <v>239</v>
      </c>
      <c r="H337" s="165">
        <v>169.9</v>
      </c>
      <c r="I337" s="166"/>
      <c r="L337" s="162"/>
      <c r="M337" s="167"/>
      <c r="T337" s="168"/>
      <c r="AT337" s="163" t="s">
        <v>142</v>
      </c>
      <c r="AU337" s="163" t="s">
        <v>83</v>
      </c>
      <c r="AV337" s="13" t="s">
        <v>154</v>
      </c>
      <c r="AW337" s="13" t="s">
        <v>30</v>
      </c>
      <c r="AX337" s="13" t="s">
        <v>81</v>
      </c>
      <c r="AY337" s="163" t="s">
        <v>129</v>
      </c>
    </row>
    <row r="338" spans="2:65" s="1" customFormat="1" ht="24.2" customHeight="1">
      <c r="B338" s="131"/>
      <c r="C338" s="175" t="s">
        <v>531</v>
      </c>
      <c r="D338" s="175" t="s">
        <v>324</v>
      </c>
      <c r="E338" s="176" t="s">
        <v>532</v>
      </c>
      <c r="F338" s="177" t="s">
        <v>533</v>
      </c>
      <c r="G338" s="178" t="s">
        <v>213</v>
      </c>
      <c r="H338" s="179">
        <v>19.89</v>
      </c>
      <c r="I338" s="180"/>
      <c r="J338" s="181">
        <f>ROUND(I338*H338,2)</f>
        <v>0</v>
      </c>
      <c r="K338" s="177" t="s">
        <v>214</v>
      </c>
      <c r="L338" s="182"/>
      <c r="M338" s="183" t="s">
        <v>1</v>
      </c>
      <c r="N338" s="184" t="s">
        <v>38</v>
      </c>
      <c r="P338" s="141">
        <f>O338*H338</f>
        <v>0</v>
      </c>
      <c r="Q338" s="141">
        <v>0.152</v>
      </c>
      <c r="R338" s="141">
        <f>Q338*H338</f>
        <v>3.0232800000000002</v>
      </c>
      <c r="S338" s="141">
        <v>0</v>
      </c>
      <c r="T338" s="142">
        <f>S338*H338</f>
        <v>0</v>
      </c>
      <c r="AR338" s="143" t="s">
        <v>176</v>
      </c>
      <c r="AT338" s="143" t="s">
        <v>324</v>
      </c>
      <c r="AU338" s="143" t="s">
        <v>83</v>
      </c>
      <c r="AY338" s="16" t="s">
        <v>129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6" t="s">
        <v>81</v>
      </c>
      <c r="BK338" s="144">
        <f>ROUND(I338*H338,2)</f>
        <v>0</v>
      </c>
      <c r="BL338" s="16" t="s">
        <v>154</v>
      </c>
      <c r="BM338" s="143" t="s">
        <v>534</v>
      </c>
    </row>
    <row r="339" spans="2:65" s="1" customFormat="1" ht="11.25">
      <c r="B339" s="31"/>
      <c r="D339" s="145" t="s">
        <v>139</v>
      </c>
      <c r="F339" s="146" t="s">
        <v>533</v>
      </c>
      <c r="I339" s="147"/>
      <c r="L339" s="31"/>
      <c r="M339" s="148"/>
      <c r="T339" s="55"/>
      <c r="AT339" s="16" t="s">
        <v>139</v>
      </c>
      <c r="AU339" s="16" t="s">
        <v>83</v>
      </c>
    </row>
    <row r="340" spans="2:65" s="12" customFormat="1" ht="11.25">
      <c r="B340" s="151"/>
      <c r="D340" s="145" t="s">
        <v>142</v>
      </c>
      <c r="F340" s="153" t="s">
        <v>535</v>
      </c>
      <c r="H340" s="154">
        <v>19.89</v>
      </c>
      <c r="I340" s="155"/>
      <c r="L340" s="151"/>
      <c r="M340" s="156"/>
      <c r="T340" s="157"/>
      <c r="AT340" s="152" t="s">
        <v>142</v>
      </c>
      <c r="AU340" s="152" t="s">
        <v>83</v>
      </c>
      <c r="AV340" s="12" t="s">
        <v>83</v>
      </c>
      <c r="AW340" s="12" t="s">
        <v>3</v>
      </c>
      <c r="AX340" s="12" t="s">
        <v>81</v>
      </c>
      <c r="AY340" s="152" t="s">
        <v>129</v>
      </c>
    </row>
    <row r="341" spans="2:65" s="11" customFormat="1" ht="22.9" customHeight="1">
      <c r="B341" s="119"/>
      <c r="D341" s="120" t="s">
        <v>72</v>
      </c>
      <c r="E341" s="129" t="s">
        <v>163</v>
      </c>
      <c r="F341" s="129" t="s">
        <v>536</v>
      </c>
      <c r="I341" s="122"/>
      <c r="J341" s="130">
        <f>BK341</f>
        <v>0</v>
      </c>
      <c r="L341" s="119"/>
      <c r="M341" s="124"/>
      <c r="P341" s="125">
        <f>SUM(P342:P344)</f>
        <v>0</v>
      </c>
      <c r="R341" s="125">
        <f>SUM(R342:R344)</f>
        <v>1.1565510000000001</v>
      </c>
      <c r="T341" s="126">
        <f>SUM(T342:T344)</f>
        <v>0</v>
      </c>
      <c r="AR341" s="120" t="s">
        <v>81</v>
      </c>
      <c r="AT341" s="127" t="s">
        <v>72</v>
      </c>
      <c r="AU341" s="127" t="s">
        <v>81</v>
      </c>
      <c r="AY341" s="120" t="s">
        <v>129</v>
      </c>
      <c r="BK341" s="128">
        <f>SUM(BK342:BK344)</f>
        <v>0</v>
      </c>
    </row>
    <row r="342" spans="2:65" s="1" customFormat="1" ht="24.2" customHeight="1">
      <c r="B342" s="131"/>
      <c r="C342" s="132" t="s">
        <v>537</v>
      </c>
      <c r="D342" s="132" t="s">
        <v>132</v>
      </c>
      <c r="E342" s="133" t="s">
        <v>538</v>
      </c>
      <c r="F342" s="134" t="s">
        <v>539</v>
      </c>
      <c r="G342" s="135" t="s">
        <v>282</v>
      </c>
      <c r="H342" s="136">
        <v>38.17</v>
      </c>
      <c r="I342" s="137"/>
      <c r="J342" s="138">
        <f>ROUND(I342*H342,2)</f>
        <v>0</v>
      </c>
      <c r="K342" s="134" t="s">
        <v>1</v>
      </c>
      <c r="L342" s="31"/>
      <c r="M342" s="139" t="s">
        <v>1</v>
      </c>
      <c r="N342" s="140" t="s">
        <v>38</v>
      </c>
      <c r="P342" s="141">
        <f>O342*H342</f>
        <v>0</v>
      </c>
      <c r="Q342" s="141">
        <v>3.0300000000000001E-2</v>
      </c>
      <c r="R342" s="141">
        <f>Q342*H342</f>
        <v>1.1565510000000001</v>
      </c>
      <c r="S342" s="141">
        <v>0</v>
      </c>
      <c r="T342" s="142">
        <f>S342*H342</f>
        <v>0</v>
      </c>
      <c r="AR342" s="143" t="s">
        <v>154</v>
      </c>
      <c r="AT342" s="143" t="s">
        <v>132</v>
      </c>
      <c r="AU342" s="143" t="s">
        <v>83</v>
      </c>
      <c r="AY342" s="16" t="s">
        <v>129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6" t="s">
        <v>81</v>
      </c>
      <c r="BK342" s="144">
        <f>ROUND(I342*H342,2)</f>
        <v>0</v>
      </c>
      <c r="BL342" s="16" t="s">
        <v>154</v>
      </c>
      <c r="BM342" s="143" t="s">
        <v>540</v>
      </c>
    </row>
    <row r="343" spans="2:65" s="1" customFormat="1" ht="19.5">
      <c r="B343" s="31"/>
      <c r="D343" s="145" t="s">
        <v>139</v>
      </c>
      <c r="F343" s="146" t="s">
        <v>539</v>
      </c>
      <c r="I343" s="147"/>
      <c r="L343" s="31"/>
      <c r="M343" s="148"/>
      <c r="T343" s="55"/>
      <c r="AT343" s="16" t="s">
        <v>139</v>
      </c>
      <c r="AU343" s="16" t="s">
        <v>83</v>
      </c>
    </row>
    <row r="344" spans="2:65" s="12" customFormat="1" ht="11.25">
      <c r="B344" s="151"/>
      <c r="D344" s="145" t="s">
        <v>142</v>
      </c>
      <c r="E344" s="152" t="s">
        <v>1</v>
      </c>
      <c r="F344" s="153" t="s">
        <v>541</v>
      </c>
      <c r="H344" s="154">
        <v>38.17</v>
      </c>
      <c r="I344" s="155"/>
      <c r="L344" s="151"/>
      <c r="M344" s="156"/>
      <c r="T344" s="157"/>
      <c r="AT344" s="152" t="s">
        <v>142</v>
      </c>
      <c r="AU344" s="152" t="s">
        <v>83</v>
      </c>
      <c r="AV344" s="12" t="s">
        <v>83</v>
      </c>
      <c r="AW344" s="12" t="s">
        <v>30</v>
      </c>
      <c r="AX344" s="12" t="s">
        <v>81</v>
      </c>
      <c r="AY344" s="152" t="s">
        <v>129</v>
      </c>
    </row>
    <row r="345" spans="2:65" s="11" customFormat="1" ht="22.9" customHeight="1">
      <c r="B345" s="119"/>
      <c r="D345" s="120" t="s">
        <v>72</v>
      </c>
      <c r="E345" s="129" t="s">
        <v>176</v>
      </c>
      <c r="F345" s="129" t="s">
        <v>542</v>
      </c>
      <c r="I345" s="122"/>
      <c r="J345" s="130">
        <f>BK345</f>
        <v>0</v>
      </c>
      <c r="L345" s="119"/>
      <c r="M345" s="124"/>
      <c r="P345" s="125">
        <f>SUM(P346:P361)</f>
        <v>0</v>
      </c>
      <c r="R345" s="125">
        <f>SUM(R346:R361)</f>
        <v>32.344439999999999</v>
      </c>
      <c r="T345" s="126">
        <f>SUM(T346:T361)</f>
        <v>30.234000000000002</v>
      </c>
      <c r="AR345" s="120" t="s">
        <v>81</v>
      </c>
      <c r="AT345" s="127" t="s">
        <v>72</v>
      </c>
      <c r="AU345" s="127" t="s">
        <v>81</v>
      </c>
      <c r="AY345" s="120" t="s">
        <v>129</v>
      </c>
      <c r="BK345" s="128">
        <f>SUM(BK346:BK361)</f>
        <v>0</v>
      </c>
    </row>
    <row r="346" spans="2:65" s="1" customFormat="1" ht="24.2" customHeight="1">
      <c r="B346" s="131"/>
      <c r="C346" s="132" t="s">
        <v>543</v>
      </c>
      <c r="D346" s="132" t="s">
        <v>132</v>
      </c>
      <c r="E346" s="133" t="s">
        <v>544</v>
      </c>
      <c r="F346" s="134" t="s">
        <v>545</v>
      </c>
      <c r="G346" s="135" t="s">
        <v>282</v>
      </c>
      <c r="H346" s="136">
        <v>0.7</v>
      </c>
      <c r="I346" s="137"/>
      <c r="J346" s="138">
        <f>ROUND(I346*H346,2)</f>
        <v>0</v>
      </c>
      <c r="K346" s="134" t="s">
        <v>546</v>
      </c>
      <c r="L346" s="31"/>
      <c r="M346" s="139" t="s">
        <v>1</v>
      </c>
      <c r="N346" s="140" t="s">
        <v>38</v>
      </c>
      <c r="P346" s="141">
        <f>O346*H346</f>
        <v>0</v>
      </c>
      <c r="Q346" s="141">
        <v>0</v>
      </c>
      <c r="R346" s="141">
        <f>Q346*H346</f>
        <v>0</v>
      </c>
      <c r="S346" s="141">
        <v>1.92</v>
      </c>
      <c r="T346" s="142">
        <f>S346*H346</f>
        <v>1.3439999999999999</v>
      </c>
      <c r="AR346" s="143" t="s">
        <v>154</v>
      </c>
      <c r="AT346" s="143" t="s">
        <v>132</v>
      </c>
      <c r="AU346" s="143" t="s">
        <v>83</v>
      </c>
      <c r="AY346" s="16" t="s">
        <v>129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6" t="s">
        <v>81</v>
      </c>
      <c r="BK346" s="144">
        <f>ROUND(I346*H346,2)</f>
        <v>0</v>
      </c>
      <c r="BL346" s="16" t="s">
        <v>154</v>
      </c>
      <c r="BM346" s="143" t="s">
        <v>547</v>
      </c>
    </row>
    <row r="347" spans="2:65" s="1" customFormat="1" ht="19.5">
      <c r="B347" s="31"/>
      <c r="D347" s="145" t="s">
        <v>139</v>
      </c>
      <c r="F347" s="146" t="s">
        <v>548</v>
      </c>
      <c r="I347" s="147"/>
      <c r="L347" s="31"/>
      <c r="M347" s="148"/>
      <c r="T347" s="55"/>
      <c r="AT347" s="16" t="s">
        <v>139</v>
      </c>
      <c r="AU347" s="16" t="s">
        <v>83</v>
      </c>
    </row>
    <row r="348" spans="2:65" s="1" customFormat="1" ht="11.25">
      <c r="B348" s="31"/>
      <c r="D348" s="149" t="s">
        <v>140</v>
      </c>
      <c r="F348" s="150" t="s">
        <v>549</v>
      </c>
      <c r="I348" s="147"/>
      <c r="L348" s="31"/>
      <c r="M348" s="148"/>
      <c r="T348" s="55"/>
      <c r="AT348" s="16" t="s">
        <v>140</v>
      </c>
      <c r="AU348" s="16" t="s">
        <v>83</v>
      </c>
    </row>
    <row r="349" spans="2:65" s="12" customFormat="1" ht="22.5">
      <c r="B349" s="151"/>
      <c r="D349" s="145" t="s">
        <v>142</v>
      </c>
      <c r="E349" s="152" t="s">
        <v>1</v>
      </c>
      <c r="F349" s="153" t="s">
        <v>550</v>
      </c>
      <c r="H349" s="154">
        <v>0.7</v>
      </c>
      <c r="I349" s="155"/>
      <c r="L349" s="151"/>
      <c r="M349" s="156"/>
      <c r="T349" s="157"/>
      <c r="AT349" s="152" t="s">
        <v>142</v>
      </c>
      <c r="AU349" s="152" t="s">
        <v>83</v>
      </c>
      <c r="AV349" s="12" t="s">
        <v>83</v>
      </c>
      <c r="AW349" s="12" t="s">
        <v>30</v>
      </c>
      <c r="AX349" s="12" t="s">
        <v>81</v>
      </c>
      <c r="AY349" s="152" t="s">
        <v>129</v>
      </c>
    </row>
    <row r="350" spans="2:65" s="1" customFormat="1" ht="33" customHeight="1">
      <c r="B350" s="131"/>
      <c r="C350" s="132" t="s">
        <v>551</v>
      </c>
      <c r="D350" s="132" t="s">
        <v>132</v>
      </c>
      <c r="E350" s="133" t="s">
        <v>552</v>
      </c>
      <c r="F350" s="134" t="s">
        <v>553</v>
      </c>
      <c r="G350" s="135" t="s">
        <v>554</v>
      </c>
      <c r="H350" s="136">
        <v>34</v>
      </c>
      <c r="I350" s="137"/>
      <c r="J350" s="138">
        <f>ROUND(I350*H350,2)</f>
        <v>0</v>
      </c>
      <c r="K350" s="134" t="s">
        <v>214</v>
      </c>
      <c r="L350" s="31"/>
      <c r="M350" s="139" t="s">
        <v>1</v>
      </c>
      <c r="N350" s="140" t="s">
        <v>38</v>
      </c>
      <c r="P350" s="141">
        <f>O350*H350</f>
        <v>0</v>
      </c>
      <c r="Q350" s="141">
        <v>0.65847999999999995</v>
      </c>
      <c r="R350" s="141">
        <f>Q350*H350</f>
        <v>22.38832</v>
      </c>
      <c r="S350" s="141">
        <v>0.66</v>
      </c>
      <c r="T350" s="142">
        <f>S350*H350</f>
        <v>22.44</v>
      </c>
      <c r="AR350" s="143" t="s">
        <v>154</v>
      </c>
      <c r="AT350" s="143" t="s">
        <v>132</v>
      </c>
      <c r="AU350" s="143" t="s">
        <v>83</v>
      </c>
      <c r="AY350" s="16" t="s">
        <v>129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6" t="s">
        <v>81</v>
      </c>
      <c r="BK350" s="144">
        <f>ROUND(I350*H350,2)</f>
        <v>0</v>
      </c>
      <c r="BL350" s="16" t="s">
        <v>154</v>
      </c>
      <c r="BM350" s="143" t="s">
        <v>555</v>
      </c>
    </row>
    <row r="351" spans="2:65" s="1" customFormat="1" ht="19.5">
      <c r="B351" s="31"/>
      <c r="D351" s="145" t="s">
        <v>139</v>
      </c>
      <c r="F351" s="146" t="s">
        <v>556</v>
      </c>
      <c r="I351" s="147"/>
      <c r="L351" s="31"/>
      <c r="M351" s="148"/>
      <c r="T351" s="55"/>
      <c r="AT351" s="16" t="s">
        <v>139</v>
      </c>
      <c r="AU351" s="16" t="s">
        <v>83</v>
      </c>
    </row>
    <row r="352" spans="2:65" s="1" customFormat="1" ht="11.25">
      <c r="B352" s="31"/>
      <c r="D352" s="149" t="s">
        <v>140</v>
      </c>
      <c r="F352" s="150" t="s">
        <v>557</v>
      </c>
      <c r="I352" s="147"/>
      <c r="L352" s="31"/>
      <c r="M352" s="148"/>
      <c r="T352" s="55"/>
      <c r="AT352" s="16" t="s">
        <v>140</v>
      </c>
      <c r="AU352" s="16" t="s">
        <v>83</v>
      </c>
    </row>
    <row r="353" spans="2:65" s="1" customFormat="1" ht="24.2" customHeight="1">
      <c r="B353" s="131"/>
      <c r="C353" s="132" t="s">
        <v>558</v>
      </c>
      <c r="D353" s="132" t="s">
        <v>132</v>
      </c>
      <c r="E353" s="133" t="s">
        <v>559</v>
      </c>
      <c r="F353" s="134" t="s">
        <v>560</v>
      </c>
      <c r="G353" s="135" t="s">
        <v>554</v>
      </c>
      <c r="H353" s="136">
        <v>18</v>
      </c>
      <c r="I353" s="137"/>
      <c r="J353" s="138">
        <f>ROUND(I353*H353,2)</f>
        <v>0</v>
      </c>
      <c r="K353" s="134" t="s">
        <v>214</v>
      </c>
      <c r="L353" s="31"/>
      <c r="M353" s="139" t="s">
        <v>1</v>
      </c>
      <c r="N353" s="140" t="s">
        <v>38</v>
      </c>
      <c r="P353" s="141">
        <f>O353*H353</f>
        <v>0</v>
      </c>
      <c r="Q353" s="141">
        <v>0.10037</v>
      </c>
      <c r="R353" s="141">
        <f>Q353*H353</f>
        <v>1.8066599999999999</v>
      </c>
      <c r="S353" s="141">
        <v>0.1</v>
      </c>
      <c r="T353" s="142">
        <f>S353*H353</f>
        <v>1.8</v>
      </c>
      <c r="AR353" s="143" t="s">
        <v>154</v>
      </c>
      <c r="AT353" s="143" t="s">
        <v>132</v>
      </c>
      <c r="AU353" s="143" t="s">
        <v>83</v>
      </c>
      <c r="AY353" s="16" t="s">
        <v>129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6" t="s">
        <v>81</v>
      </c>
      <c r="BK353" s="144">
        <f>ROUND(I353*H353,2)</f>
        <v>0</v>
      </c>
      <c r="BL353" s="16" t="s">
        <v>154</v>
      </c>
      <c r="BM353" s="143" t="s">
        <v>561</v>
      </c>
    </row>
    <row r="354" spans="2:65" s="1" customFormat="1" ht="19.5">
      <c r="B354" s="31"/>
      <c r="D354" s="145" t="s">
        <v>139</v>
      </c>
      <c r="F354" s="146" t="s">
        <v>560</v>
      </c>
      <c r="I354" s="147"/>
      <c r="L354" s="31"/>
      <c r="M354" s="148"/>
      <c r="T354" s="55"/>
      <c r="AT354" s="16" t="s">
        <v>139</v>
      </c>
      <c r="AU354" s="16" t="s">
        <v>83</v>
      </c>
    </row>
    <row r="355" spans="2:65" s="1" customFormat="1" ht="11.25">
      <c r="B355" s="31"/>
      <c r="D355" s="149" t="s">
        <v>140</v>
      </c>
      <c r="F355" s="150" t="s">
        <v>562</v>
      </c>
      <c r="I355" s="147"/>
      <c r="L355" s="31"/>
      <c r="M355" s="148"/>
      <c r="T355" s="55"/>
      <c r="AT355" s="16" t="s">
        <v>140</v>
      </c>
      <c r="AU355" s="16" t="s">
        <v>83</v>
      </c>
    </row>
    <row r="356" spans="2:65" s="1" customFormat="1" ht="24.2" customHeight="1">
      <c r="B356" s="131"/>
      <c r="C356" s="132" t="s">
        <v>563</v>
      </c>
      <c r="D356" s="132" t="s">
        <v>132</v>
      </c>
      <c r="E356" s="133" t="s">
        <v>564</v>
      </c>
      <c r="F356" s="134" t="s">
        <v>565</v>
      </c>
      <c r="G356" s="135" t="s">
        <v>554</v>
      </c>
      <c r="H356" s="136">
        <v>1</v>
      </c>
      <c r="I356" s="137"/>
      <c r="J356" s="138">
        <f>ROUND(I356*H356,2)</f>
        <v>0</v>
      </c>
      <c r="K356" s="134" t="s">
        <v>214</v>
      </c>
      <c r="L356" s="31"/>
      <c r="M356" s="139" t="s">
        <v>1</v>
      </c>
      <c r="N356" s="140" t="s">
        <v>38</v>
      </c>
      <c r="P356" s="141">
        <f>O356*H356</f>
        <v>0</v>
      </c>
      <c r="Q356" s="141">
        <v>0.15056</v>
      </c>
      <c r="R356" s="141">
        <f>Q356*H356</f>
        <v>0.15056</v>
      </c>
      <c r="S356" s="141">
        <v>0.15</v>
      </c>
      <c r="T356" s="142">
        <f>S356*H356</f>
        <v>0.15</v>
      </c>
      <c r="AR356" s="143" t="s">
        <v>154</v>
      </c>
      <c r="AT356" s="143" t="s">
        <v>132</v>
      </c>
      <c r="AU356" s="143" t="s">
        <v>83</v>
      </c>
      <c r="AY356" s="16" t="s">
        <v>129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6" t="s">
        <v>81</v>
      </c>
      <c r="BK356" s="144">
        <f>ROUND(I356*H356,2)</f>
        <v>0</v>
      </c>
      <c r="BL356" s="16" t="s">
        <v>154</v>
      </c>
      <c r="BM356" s="143" t="s">
        <v>566</v>
      </c>
    </row>
    <row r="357" spans="2:65" s="1" customFormat="1" ht="19.5">
      <c r="B357" s="31"/>
      <c r="D357" s="145" t="s">
        <v>139</v>
      </c>
      <c r="F357" s="146" t="s">
        <v>565</v>
      </c>
      <c r="I357" s="147"/>
      <c r="L357" s="31"/>
      <c r="M357" s="148"/>
      <c r="T357" s="55"/>
      <c r="AT357" s="16" t="s">
        <v>139</v>
      </c>
      <c r="AU357" s="16" t="s">
        <v>83</v>
      </c>
    </row>
    <row r="358" spans="2:65" s="1" customFormat="1" ht="11.25">
      <c r="B358" s="31"/>
      <c r="D358" s="149" t="s">
        <v>140</v>
      </c>
      <c r="F358" s="150" t="s">
        <v>567</v>
      </c>
      <c r="I358" s="147"/>
      <c r="L358" s="31"/>
      <c r="M358" s="148"/>
      <c r="T358" s="55"/>
      <c r="AT358" s="16" t="s">
        <v>140</v>
      </c>
      <c r="AU358" s="16" t="s">
        <v>83</v>
      </c>
    </row>
    <row r="359" spans="2:65" s="1" customFormat="1" ht="24.2" customHeight="1">
      <c r="B359" s="131"/>
      <c r="C359" s="132" t="s">
        <v>568</v>
      </c>
      <c r="D359" s="132" t="s">
        <v>132</v>
      </c>
      <c r="E359" s="133" t="s">
        <v>569</v>
      </c>
      <c r="F359" s="134" t="s">
        <v>570</v>
      </c>
      <c r="G359" s="135" t="s">
        <v>554</v>
      </c>
      <c r="H359" s="136">
        <v>15</v>
      </c>
      <c r="I359" s="137"/>
      <c r="J359" s="138">
        <f>ROUND(I359*H359,2)</f>
        <v>0</v>
      </c>
      <c r="K359" s="134" t="s">
        <v>214</v>
      </c>
      <c r="L359" s="31"/>
      <c r="M359" s="139" t="s">
        <v>1</v>
      </c>
      <c r="N359" s="140" t="s">
        <v>38</v>
      </c>
      <c r="P359" s="141">
        <f>O359*H359</f>
        <v>0</v>
      </c>
      <c r="Q359" s="141">
        <v>0.53325999999999996</v>
      </c>
      <c r="R359" s="141">
        <f>Q359*H359</f>
        <v>7.998899999999999</v>
      </c>
      <c r="S359" s="141">
        <v>0.3</v>
      </c>
      <c r="T359" s="142">
        <f>S359*H359</f>
        <v>4.5</v>
      </c>
      <c r="AR359" s="143" t="s">
        <v>154</v>
      </c>
      <c r="AT359" s="143" t="s">
        <v>132</v>
      </c>
      <c r="AU359" s="143" t="s">
        <v>83</v>
      </c>
      <c r="AY359" s="16" t="s">
        <v>129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6" t="s">
        <v>81</v>
      </c>
      <c r="BK359" s="144">
        <f>ROUND(I359*H359,2)</f>
        <v>0</v>
      </c>
      <c r="BL359" s="16" t="s">
        <v>154</v>
      </c>
      <c r="BM359" s="143" t="s">
        <v>571</v>
      </c>
    </row>
    <row r="360" spans="2:65" s="1" customFormat="1" ht="19.5">
      <c r="B360" s="31"/>
      <c r="D360" s="145" t="s">
        <v>139</v>
      </c>
      <c r="F360" s="146" t="s">
        <v>572</v>
      </c>
      <c r="I360" s="147"/>
      <c r="L360" s="31"/>
      <c r="M360" s="148"/>
      <c r="T360" s="55"/>
      <c r="AT360" s="16" t="s">
        <v>139</v>
      </c>
      <c r="AU360" s="16" t="s">
        <v>83</v>
      </c>
    </row>
    <row r="361" spans="2:65" s="1" customFormat="1" ht="11.25">
      <c r="B361" s="31"/>
      <c r="D361" s="149" t="s">
        <v>140</v>
      </c>
      <c r="F361" s="150" t="s">
        <v>573</v>
      </c>
      <c r="I361" s="147"/>
      <c r="L361" s="31"/>
      <c r="M361" s="148"/>
      <c r="T361" s="55"/>
      <c r="AT361" s="16" t="s">
        <v>140</v>
      </c>
      <c r="AU361" s="16" t="s">
        <v>83</v>
      </c>
    </row>
    <row r="362" spans="2:65" s="11" customFormat="1" ht="22.9" customHeight="1">
      <c r="B362" s="119"/>
      <c r="D362" s="120" t="s">
        <v>72</v>
      </c>
      <c r="E362" s="129" t="s">
        <v>181</v>
      </c>
      <c r="F362" s="129" t="s">
        <v>574</v>
      </c>
      <c r="I362" s="122"/>
      <c r="J362" s="130">
        <f>BK362</f>
        <v>0</v>
      </c>
      <c r="L362" s="119"/>
      <c r="M362" s="124"/>
      <c r="P362" s="125">
        <f>SUM(P363:P505)</f>
        <v>0</v>
      </c>
      <c r="R362" s="125">
        <f>SUM(R363:R505)</f>
        <v>281.93345974000005</v>
      </c>
      <c r="T362" s="126">
        <f>SUM(T363:T505)</f>
        <v>0.16167000000000004</v>
      </c>
      <c r="AR362" s="120" t="s">
        <v>81</v>
      </c>
      <c r="AT362" s="127" t="s">
        <v>72</v>
      </c>
      <c r="AU362" s="127" t="s">
        <v>81</v>
      </c>
      <c r="AY362" s="120" t="s">
        <v>129</v>
      </c>
      <c r="BK362" s="128">
        <f>SUM(BK363:BK505)</f>
        <v>0</v>
      </c>
    </row>
    <row r="363" spans="2:65" s="1" customFormat="1" ht="24.2" customHeight="1">
      <c r="B363" s="131"/>
      <c r="C363" s="132" t="s">
        <v>575</v>
      </c>
      <c r="D363" s="132" t="s">
        <v>132</v>
      </c>
      <c r="E363" s="133" t="s">
        <v>576</v>
      </c>
      <c r="F363" s="134" t="s">
        <v>577</v>
      </c>
      <c r="G363" s="135" t="s">
        <v>554</v>
      </c>
      <c r="H363" s="136">
        <v>22</v>
      </c>
      <c r="I363" s="137"/>
      <c r="J363" s="138">
        <f>ROUND(I363*H363,2)</f>
        <v>0</v>
      </c>
      <c r="K363" s="134" t="s">
        <v>214</v>
      </c>
      <c r="L363" s="31"/>
      <c r="M363" s="139" t="s">
        <v>1</v>
      </c>
      <c r="N363" s="140" t="s">
        <v>38</v>
      </c>
      <c r="P363" s="141">
        <f>O363*H363</f>
        <v>0</v>
      </c>
      <c r="Q363" s="141">
        <v>0.11171</v>
      </c>
      <c r="R363" s="141">
        <f>Q363*H363</f>
        <v>2.4576199999999999</v>
      </c>
      <c r="S363" s="141">
        <v>0</v>
      </c>
      <c r="T363" s="142">
        <f>S363*H363</f>
        <v>0</v>
      </c>
      <c r="AR363" s="143" t="s">
        <v>154</v>
      </c>
      <c r="AT363" s="143" t="s">
        <v>132</v>
      </c>
      <c r="AU363" s="143" t="s">
        <v>83</v>
      </c>
      <c r="AY363" s="16" t="s">
        <v>129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6" t="s">
        <v>81</v>
      </c>
      <c r="BK363" s="144">
        <f>ROUND(I363*H363,2)</f>
        <v>0</v>
      </c>
      <c r="BL363" s="16" t="s">
        <v>154</v>
      </c>
      <c r="BM363" s="143" t="s">
        <v>578</v>
      </c>
    </row>
    <row r="364" spans="2:65" s="1" customFormat="1" ht="19.5">
      <c r="B364" s="31"/>
      <c r="D364" s="145" t="s">
        <v>139</v>
      </c>
      <c r="F364" s="146" t="s">
        <v>577</v>
      </c>
      <c r="I364" s="147"/>
      <c r="L364" s="31"/>
      <c r="M364" s="148"/>
      <c r="T364" s="55"/>
      <c r="AT364" s="16" t="s">
        <v>139</v>
      </c>
      <c r="AU364" s="16" t="s">
        <v>83</v>
      </c>
    </row>
    <row r="365" spans="2:65" s="1" customFormat="1" ht="11.25">
      <c r="B365" s="31"/>
      <c r="D365" s="149" t="s">
        <v>140</v>
      </c>
      <c r="F365" s="150" t="s">
        <v>579</v>
      </c>
      <c r="I365" s="147"/>
      <c r="L365" s="31"/>
      <c r="M365" s="148"/>
      <c r="T365" s="55"/>
      <c r="AT365" s="16" t="s">
        <v>140</v>
      </c>
      <c r="AU365" s="16" t="s">
        <v>83</v>
      </c>
    </row>
    <row r="366" spans="2:65" s="12" customFormat="1" ht="11.25">
      <c r="B366" s="151"/>
      <c r="D366" s="145" t="s">
        <v>142</v>
      </c>
      <c r="E366" s="152" t="s">
        <v>1</v>
      </c>
      <c r="F366" s="153" t="s">
        <v>580</v>
      </c>
      <c r="H366" s="154">
        <v>22</v>
      </c>
      <c r="I366" s="155"/>
      <c r="L366" s="151"/>
      <c r="M366" s="156"/>
      <c r="T366" s="157"/>
      <c r="AT366" s="152" t="s">
        <v>142</v>
      </c>
      <c r="AU366" s="152" t="s">
        <v>83</v>
      </c>
      <c r="AV366" s="12" t="s">
        <v>83</v>
      </c>
      <c r="AW366" s="12" t="s">
        <v>30</v>
      </c>
      <c r="AX366" s="12" t="s">
        <v>81</v>
      </c>
      <c r="AY366" s="152" t="s">
        <v>129</v>
      </c>
    </row>
    <row r="367" spans="2:65" s="1" customFormat="1" ht="16.5" customHeight="1">
      <c r="B367" s="131"/>
      <c r="C367" s="175" t="s">
        <v>581</v>
      </c>
      <c r="D367" s="175" t="s">
        <v>324</v>
      </c>
      <c r="E367" s="176" t="s">
        <v>582</v>
      </c>
      <c r="F367" s="177" t="s">
        <v>583</v>
      </c>
      <c r="G367" s="178" t="s">
        <v>554</v>
      </c>
      <c r="H367" s="179">
        <v>22</v>
      </c>
      <c r="I367" s="180"/>
      <c r="J367" s="181">
        <f>ROUND(I367*H367,2)</f>
        <v>0</v>
      </c>
      <c r="K367" s="177" t="s">
        <v>1</v>
      </c>
      <c r="L367" s="182"/>
      <c r="M367" s="183" t="s">
        <v>1</v>
      </c>
      <c r="N367" s="184" t="s">
        <v>38</v>
      </c>
      <c r="P367" s="141">
        <f>O367*H367</f>
        <v>0</v>
      </c>
      <c r="Q367" s="141">
        <v>1.2999999999999999E-2</v>
      </c>
      <c r="R367" s="141">
        <f>Q367*H367</f>
        <v>0.28599999999999998</v>
      </c>
      <c r="S367" s="141">
        <v>0</v>
      </c>
      <c r="T367" s="142">
        <f>S367*H367</f>
        <v>0</v>
      </c>
      <c r="AR367" s="143" t="s">
        <v>176</v>
      </c>
      <c r="AT367" s="143" t="s">
        <v>324</v>
      </c>
      <c r="AU367" s="143" t="s">
        <v>83</v>
      </c>
      <c r="AY367" s="16" t="s">
        <v>129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6" t="s">
        <v>81</v>
      </c>
      <c r="BK367" s="144">
        <f>ROUND(I367*H367,2)</f>
        <v>0</v>
      </c>
      <c r="BL367" s="16" t="s">
        <v>154</v>
      </c>
      <c r="BM367" s="143" t="s">
        <v>584</v>
      </c>
    </row>
    <row r="368" spans="2:65" s="1" customFormat="1" ht="11.25">
      <c r="B368" s="31"/>
      <c r="D368" s="145" t="s">
        <v>139</v>
      </c>
      <c r="F368" s="146" t="s">
        <v>583</v>
      </c>
      <c r="I368" s="147"/>
      <c r="L368" s="31"/>
      <c r="M368" s="148"/>
      <c r="T368" s="55"/>
      <c r="AT368" s="16" t="s">
        <v>139</v>
      </c>
      <c r="AU368" s="16" t="s">
        <v>83</v>
      </c>
    </row>
    <row r="369" spans="2:65" s="1" customFormat="1" ht="24.2" customHeight="1">
      <c r="B369" s="131"/>
      <c r="C369" s="132" t="s">
        <v>585</v>
      </c>
      <c r="D369" s="132" t="s">
        <v>132</v>
      </c>
      <c r="E369" s="133" t="s">
        <v>586</v>
      </c>
      <c r="F369" s="134" t="s">
        <v>587</v>
      </c>
      <c r="G369" s="135" t="s">
        <v>213</v>
      </c>
      <c r="H369" s="136">
        <v>66</v>
      </c>
      <c r="I369" s="137"/>
      <c r="J369" s="138">
        <f>ROUND(I369*H369,2)</f>
        <v>0</v>
      </c>
      <c r="K369" s="134" t="s">
        <v>214</v>
      </c>
      <c r="L369" s="31"/>
      <c r="M369" s="139" t="s">
        <v>1</v>
      </c>
      <c r="N369" s="140" t="s">
        <v>38</v>
      </c>
      <c r="P369" s="141">
        <f>O369*H369</f>
        <v>0</v>
      </c>
      <c r="Q369" s="141">
        <v>1.4499999999999999E-3</v>
      </c>
      <c r="R369" s="141">
        <f>Q369*H369</f>
        <v>9.5699999999999993E-2</v>
      </c>
      <c r="S369" s="141">
        <v>0</v>
      </c>
      <c r="T369" s="142">
        <f>S369*H369</f>
        <v>0</v>
      </c>
      <c r="AR369" s="143" t="s">
        <v>154</v>
      </c>
      <c r="AT369" s="143" t="s">
        <v>132</v>
      </c>
      <c r="AU369" s="143" t="s">
        <v>83</v>
      </c>
      <c r="AY369" s="16" t="s">
        <v>129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6" t="s">
        <v>81</v>
      </c>
      <c r="BK369" s="144">
        <f>ROUND(I369*H369,2)</f>
        <v>0</v>
      </c>
      <c r="BL369" s="16" t="s">
        <v>154</v>
      </c>
      <c r="BM369" s="143" t="s">
        <v>588</v>
      </c>
    </row>
    <row r="370" spans="2:65" s="1" customFormat="1" ht="19.5">
      <c r="B370" s="31"/>
      <c r="D370" s="145" t="s">
        <v>139</v>
      </c>
      <c r="F370" s="146" t="s">
        <v>589</v>
      </c>
      <c r="I370" s="147"/>
      <c r="L370" s="31"/>
      <c r="M370" s="148"/>
      <c r="T370" s="55"/>
      <c r="AT370" s="16" t="s">
        <v>139</v>
      </c>
      <c r="AU370" s="16" t="s">
        <v>83</v>
      </c>
    </row>
    <row r="371" spans="2:65" s="1" customFormat="1" ht="11.25">
      <c r="B371" s="31"/>
      <c r="D371" s="149" t="s">
        <v>140</v>
      </c>
      <c r="F371" s="150" t="s">
        <v>590</v>
      </c>
      <c r="I371" s="147"/>
      <c r="L371" s="31"/>
      <c r="M371" s="148"/>
      <c r="T371" s="55"/>
      <c r="AT371" s="16" t="s">
        <v>140</v>
      </c>
      <c r="AU371" s="16" t="s">
        <v>83</v>
      </c>
    </row>
    <row r="372" spans="2:65" s="12" customFormat="1" ht="11.25">
      <c r="B372" s="151"/>
      <c r="D372" s="145" t="s">
        <v>142</v>
      </c>
      <c r="E372" s="152" t="s">
        <v>1</v>
      </c>
      <c r="F372" s="153" t="s">
        <v>591</v>
      </c>
      <c r="H372" s="154">
        <v>66</v>
      </c>
      <c r="I372" s="155"/>
      <c r="L372" s="151"/>
      <c r="M372" s="156"/>
      <c r="T372" s="157"/>
      <c r="AT372" s="152" t="s">
        <v>142</v>
      </c>
      <c r="AU372" s="152" t="s">
        <v>83</v>
      </c>
      <c r="AV372" s="12" t="s">
        <v>83</v>
      </c>
      <c r="AW372" s="12" t="s">
        <v>30</v>
      </c>
      <c r="AX372" s="12" t="s">
        <v>81</v>
      </c>
      <c r="AY372" s="152" t="s">
        <v>129</v>
      </c>
    </row>
    <row r="373" spans="2:65" s="1" customFormat="1" ht="24.2" customHeight="1">
      <c r="B373" s="131"/>
      <c r="C373" s="132" t="s">
        <v>592</v>
      </c>
      <c r="D373" s="132" t="s">
        <v>132</v>
      </c>
      <c r="E373" s="133" t="s">
        <v>593</v>
      </c>
      <c r="F373" s="134" t="s">
        <v>594</v>
      </c>
      <c r="G373" s="135" t="s">
        <v>213</v>
      </c>
      <c r="H373" s="136">
        <v>66</v>
      </c>
      <c r="I373" s="137"/>
      <c r="J373" s="138">
        <f>ROUND(I373*H373,2)</f>
        <v>0</v>
      </c>
      <c r="K373" s="134" t="s">
        <v>214</v>
      </c>
      <c r="L373" s="31"/>
      <c r="M373" s="139" t="s">
        <v>1</v>
      </c>
      <c r="N373" s="140" t="s">
        <v>38</v>
      </c>
      <c r="P373" s="141">
        <f>O373*H373</f>
        <v>0</v>
      </c>
      <c r="Q373" s="141">
        <v>2.5999999999999999E-3</v>
      </c>
      <c r="R373" s="141">
        <f>Q373*H373</f>
        <v>0.1716</v>
      </c>
      <c r="S373" s="141">
        <v>0</v>
      </c>
      <c r="T373" s="142">
        <f>S373*H373</f>
        <v>0</v>
      </c>
      <c r="AR373" s="143" t="s">
        <v>154</v>
      </c>
      <c r="AT373" s="143" t="s">
        <v>132</v>
      </c>
      <c r="AU373" s="143" t="s">
        <v>83</v>
      </c>
      <c r="AY373" s="16" t="s">
        <v>129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6" t="s">
        <v>81</v>
      </c>
      <c r="BK373" s="144">
        <f>ROUND(I373*H373,2)</f>
        <v>0</v>
      </c>
      <c r="BL373" s="16" t="s">
        <v>154</v>
      </c>
      <c r="BM373" s="143" t="s">
        <v>595</v>
      </c>
    </row>
    <row r="374" spans="2:65" s="1" customFormat="1" ht="19.5">
      <c r="B374" s="31"/>
      <c r="D374" s="145" t="s">
        <v>139</v>
      </c>
      <c r="F374" s="146" t="s">
        <v>596</v>
      </c>
      <c r="I374" s="147"/>
      <c r="L374" s="31"/>
      <c r="M374" s="148"/>
      <c r="T374" s="55"/>
      <c r="AT374" s="16" t="s">
        <v>139</v>
      </c>
      <c r="AU374" s="16" t="s">
        <v>83</v>
      </c>
    </row>
    <row r="375" spans="2:65" s="1" customFormat="1" ht="11.25">
      <c r="B375" s="31"/>
      <c r="D375" s="149" t="s">
        <v>140</v>
      </c>
      <c r="F375" s="150" t="s">
        <v>597</v>
      </c>
      <c r="I375" s="147"/>
      <c r="L375" s="31"/>
      <c r="M375" s="148"/>
      <c r="T375" s="55"/>
      <c r="AT375" s="16" t="s">
        <v>140</v>
      </c>
      <c r="AU375" s="16" t="s">
        <v>83</v>
      </c>
    </row>
    <row r="376" spans="2:65" s="12" customFormat="1" ht="11.25">
      <c r="B376" s="151"/>
      <c r="D376" s="145" t="s">
        <v>142</v>
      </c>
      <c r="E376" s="152" t="s">
        <v>1</v>
      </c>
      <c r="F376" s="153" t="s">
        <v>591</v>
      </c>
      <c r="H376" s="154">
        <v>66</v>
      </c>
      <c r="I376" s="155"/>
      <c r="L376" s="151"/>
      <c r="M376" s="156"/>
      <c r="T376" s="157"/>
      <c r="AT376" s="152" t="s">
        <v>142</v>
      </c>
      <c r="AU376" s="152" t="s">
        <v>83</v>
      </c>
      <c r="AV376" s="12" t="s">
        <v>83</v>
      </c>
      <c r="AW376" s="12" t="s">
        <v>30</v>
      </c>
      <c r="AX376" s="12" t="s">
        <v>81</v>
      </c>
      <c r="AY376" s="152" t="s">
        <v>129</v>
      </c>
    </row>
    <row r="377" spans="2:65" s="1" customFormat="1" ht="16.5" customHeight="1">
      <c r="B377" s="131"/>
      <c r="C377" s="132" t="s">
        <v>598</v>
      </c>
      <c r="D377" s="132" t="s">
        <v>132</v>
      </c>
      <c r="E377" s="133" t="s">
        <v>599</v>
      </c>
      <c r="F377" s="134" t="s">
        <v>600</v>
      </c>
      <c r="G377" s="135" t="s">
        <v>213</v>
      </c>
      <c r="H377" s="136">
        <v>66</v>
      </c>
      <c r="I377" s="137"/>
      <c r="J377" s="138">
        <f>ROUND(I377*H377,2)</f>
        <v>0</v>
      </c>
      <c r="K377" s="134" t="s">
        <v>214</v>
      </c>
      <c r="L377" s="31"/>
      <c r="M377" s="139" t="s">
        <v>1</v>
      </c>
      <c r="N377" s="140" t="s">
        <v>38</v>
      </c>
      <c r="P377" s="141">
        <f>O377*H377</f>
        <v>0</v>
      </c>
      <c r="Q377" s="141">
        <v>1.0000000000000001E-5</v>
      </c>
      <c r="R377" s="141">
        <f>Q377*H377</f>
        <v>6.600000000000001E-4</v>
      </c>
      <c r="S377" s="141">
        <v>0</v>
      </c>
      <c r="T377" s="142">
        <f>S377*H377</f>
        <v>0</v>
      </c>
      <c r="AR377" s="143" t="s">
        <v>154</v>
      </c>
      <c r="AT377" s="143" t="s">
        <v>132</v>
      </c>
      <c r="AU377" s="143" t="s">
        <v>83</v>
      </c>
      <c r="AY377" s="16" t="s">
        <v>129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6" t="s">
        <v>81</v>
      </c>
      <c r="BK377" s="144">
        <f>ROUND(I377*H377,2)</f>
        <v>0</v>
      </c>
      <c r="BL377" s="16" t="s">
        <v>154</v>
      </c>
      <c r="BM377" s="143" t="s">
        <v>601</v>
      </c>
    </row>
    <row r="378" spans="2:65" s="1" customFormat="1" ht="19.5">
      <c r="B378" s="31"/>
      <c r="D378" s="145" t="s">
        <v>139</v>
      </c>
      <c r="F378" s="146" t="s">
        <v>602</v>
      </c>
      <c r="I378" s="147"/>
      <c r="L378" s="31"/>
      <c r="M378" s="148"/>
      <c r="T378" s="55"/>
      <c r="AT378" s="16" t="s">
        <v>139</v>
      </c>
      <c r="AU378" s="16" t="s">
        <v>83</v>
      </c>
    </row>
    <row r="379" spans="2:65" s="1" customFormat="1" ht="11.25">
      <c r="B379" s="31"/>
      <c r="D379" s="149" t="s">
        <v>140</v>
      </c>
      <c r="F379" s="150" t="s">
        <v>603</v>
      </c>
      <c r="I379" s="147"/>
      <c r="L379" s="31"/>
      <c r="M379" s="148"/>
      <c r="T379" s="55"/>
      <c r="AT379" s="16" t="s">
        <v>140</v>
      </c>
      <c r="AU379" s="16" t="s">
        <v>83</v>
      </c>
    </row>
    <row r="380" spans="2:65" s="12" customFormat="1" ht="11.25">
      <c r="B380" s="151"/>
      <c r="D380" s="145" t="s">
        <v>142</v>
      </c>
      <c r="E380" s="152" t="s">
        <v>1</v>
      </c>
      <c r="F380" s="153" t="s">
        <v>591</v>
      </c>
      <c r="H380" s="154">
        <v>66</v>
      </c>
      <c r="I380" s="155"/>
      <c r="L380" s="151"/>
      <c r="M380" s="156"/>
      <c r="T380" s="157"/>
      <c r="AT380" s="152" t="s">
        <v>142</v>
      </c>
      <c r="AU380" s="152" t="s">
        <v>83</v>
      </c>
      <c r="AV380" s="12" t="s">
        <v>83</v>
      </c>
      <c r="AW380" s="12" t="s">
        <v>30</v>
      </c>
      <c r="AX380" s="12" t="s">
        <v>81</v>
      </c>
      <c r="AY380" s="152" t="s">
        <v>129</v>
      </c>
    </row>
    <row r="381" spans="2:65" s="1" customFormat="1" ht="24.2" customHeight="1">
      <c r="B381" s="131"/>
      <c r="C381" s="132" t="s">
        <v>604</v>
      </c>
      <c r="D381" s="132" t="s">
        <v>132</v>
      </c>
      <c r="E381" s="133" t="s">
        <v>605</v>
      </c>
      <c r="F381" s="134" t="s">
        <v>606</v>
      </c>
      <c r="G381" s="135" t="s">
        <v>261</v>
      </c>
      <c r="H381" s="136">
        <v>58</v>
      </c>
      <c r="I381" s="137"/>
      <c r="J381" s="138">
        <f>ROUND(I381*H381,2)</f>
        <v>0</v>
      </c>
      <c r="K381" s="134" t="s">
        <v>214</v>
      </c>
      <c r="L381" s="31"/>
      <c r="M381" s="139" t="s">
        <v>1</v>
      </c>
      <c r="N381" s="140" t="s">
        <v>38</v>
      </c>
      <c r="P381" s="141">
        <f>O381*H381</f>
        <v>0</v>
      </c>
      <c r="Q381" s="141">
        <v>7.1900000000000006E-2</v>
      </c>
      <c r="R381" s="141">
        <f>Q381*H381</f>
        <v>4.1702000000000004</v>
      </c>
      <c r="S381" s="141">
        <v>0</v>
      </c>
      <c r="T381" s="142">
        <f>S381*H381</f>
        <v>0</v>
      </c>
      <c r="AR381" s="143" t="s">
        <v>154</v>
      </c>
      <c r="AT381" s="143" t="s">
        <v>132</v>
      </c>
      <c r="AU381" s="143" t="s">
        <v>83</v>
      </c>
      <c r="AY381" s="16" t="s">
        <v>129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6" t="s">
        <v>81</v>
      </c>
      <c r="BK381" s="144">
        <f>ROUND(I381*H381,2)</f>
        <v>0</v>
      </c>
      <c r="BL381" s="16" t="s">
        <v>154</v>
      </c>
      <c r="BM381" s="143" t="s">
        <v>607</v>
      </c>
    </row>
    <row r="382" spans="2:65" s="1" customFormat="1" ht="39">
      <c r="B382" s="31"/>
      <c r="D382" s="145" t="s">
        <v>139</v>
      </c>
      <c r="F382" s="146" t="s">
        <v>608</v>
      </c>
      <c r="I382" s="147"/>
      <c r="L382" s="31"/>
      <c r="M382" s="148"/>
      <c r="T382" s="55"/>
      <c r="AT382" s="16" t="s">
        <v>139</v>
      </c>
      <c r="AU382" s="16" t="s">
        <v>83</v>
      </c>
    </row>
    <row r="383" spans="2:65" s="1" customFormat="1" ht="11.25">
      <c r="B383" s="31"/>
      <c r="D383" s="149" t="s">
        <v>140</v>
      </c>
      <c r="F383" s="150" t="s">
        <v>609</v>
      </c>
      <c r="I383" s="147"/>
      <c r="L383" s="31"/>
      <c r="M383" s="148"/>
      <c r="T383" s="55"/>
      <c r="AT383" s="16" t="s">
        <v>140</v>
      </c>
      <c r="AU383" s="16" t="s">
        <v>83</v>
      </c>
    </row>
    <row r="384" spans="2:65" s="12" customFormat="1" ht="11.25">
      <c r="B384" s="151"/>
      <c r="D384" s="145" t="s">
        <v>142</v>
      </c>
      <c r="E384" s="152" t="s">
        <v>1</v>
      </c>
      <c r="F384" s="153" t="s">
        <v>610</v>
      </c>
      <c r="H384" s="154">
        <v>58</v>
      </c>
      <c r="I384" s="155"/>
      <c r="L384" s="151"/>
      <c r="M384" s="156"/>
      <c r="T384" s="157"/>
      <c r="AT384" s="152" t="s">
        <v>142</v>
      </c>
      <c r="AU384" s="152" t="s">
        <v>83</v>
      </c>
      <c r="AV384" s="12" t="s">
        <v>83</v>
      </c>
      <c r="AW384" s="12" t="s">
        <v>30</v>
      </c>
      <c r="AX384" s="12" t="s">
        <v>81</v>
      </c>
      <c r="AY384" s="152" t="s">
        <v>129</v>
      </c>
    </row>
    <row r="385" spans="2:65" s="1" customFormat="1" ht="24.2" customHeight="1">
      <c r="B385" s="131"/>
      <c r="C385" s="132" t="s">
        <v>611</v>
      </c>
      <c r="D385" s="132" t="s">
        <v>132</v>
      </c>
      <c r="E385" s="133" t="s">
        <v>612</v>
      </c>
      <c r="F385" s="134" t="s">
        <v>613</v>
      </c>
      <c r="G385" s="135" t="s">
        <v>261</v>
      </c>
      <c r="H385" s="136">
        <v>58</v>
      </c>
      <c r="I385" s="137"/>
      <c r="J385" s="138">
        <f>ROUND(I385*H385,2)</f>
        <v>0</v>
      </c>
      <c r="K385" s="134" t="s">
        <v>214</v>
      </c>
      <c r="L385" s="31"/>
      <c r="M385" s="139" t="s">
        <v>1</v>
      </c>
      <c r="N385" s="140" t="s">
        <v>38</v>
      </c>
      <c r="P385" s="141">
        <f>O385*H385</f>
        <v>0</v>
      </c>
      <c r="Q385" s="141">
        <v>8.9779999999999999E-2</v>
      </c>
      <c r="R385" s="141">
        <f>Q385*H385</f>
        <v>5.2072399999999996</v>
      </c>
      <c r="S385" s="141">
        <v>0</v>
      </c>
      <c r="T385" s="142">
        <f>S385*H385</f>
        <v>0</v>
      </c>
      <c r="AR385" s="143" t="s">
        <v>154</v>
      </c>
      <c r="AT385" s="143" t="s">
        <v>132</v>
      </c>
      <c r="AU385" s="143" t="s">
        <v>83</v>
      </c>
      <c r="AY385" s="16" t="s">
        <v>129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6" t="s">
        <v>81</v>
      </c>
      <c r="BK385" s="144">
        <f>ROUND(I385*H385,2)</f>
        <v>0</v>
      </c>
      <c r="BL385" s="16" t="s">
        <v>154</v>
      </c>
      <c r="BM385" s="143" t="s">
        <v>614</v>
      </c>
    </row>
    <row r="386" spans="2:65" s="1" customFormat="1" ht="39">
      <c r="B386" s="31"/>
      <c r="D386" s="145" t="s">
        <v>139</v>
      </c>
      <c r="F386" s="146" t="s">
        <v>615</v>
      </c>
      <c r="I386" s="147"/>
      <c r="L386" s="31"/>
      <c r="M386" s="148"/>
      <c r="T386" s="55"/>
      <c r="AT386" s="16" t="s">
        <v>139</v>
      </c>
      <c r="AU386" s="16" t="s">
        <v>83</v>
      </c>
    </row>
    <row r="387" spans="2:65" s="1" customFormat="1" ht="11.25">
      <c r="B387" s="31"/>
      <c r="D387" s="149" t="s">
        <v>140</v>
      </c>
      <c r="F387" s="150" t="s">
        <v>616</v>
      </c>
      <c r="I387" s="147"/>
      <c r="L387" s="31"/>
      <c r="M387" s="148"/>
      <c r="T387" s="55"/>
      <c r="AT387" s="16" t="s">
        <v>140</v>
      </c>
      <c r="AU387" s="16" t="s">
        <v>83</v>
      </c>
    </row>
    <row r="388" spans="2:65" s="12" customFormat="1" ht="11.25">
      <c r="B388" s="151"/>
      <c r="D388" s="145" t="s">
        <v>142</v>
      </c>
      <c r="E388" s="152" t="s">
        <v>1</v>
      </c>
      <c r="F388" s="153" t="s">
        <v>617</v>
      </c>
      <c r="H388" s="154">
        <v>58</v>
      </c>
      <c r="I388" s="155"/>
      <c r="L388" s="151"/>
      <c r="M388" s="156"/>
      <c r="T388" s="157"/>
      <c r="AT388" s="152" t="s">
        <v>142</v>
      </c>
      <c r="AU388" s="152" t="s">
        <v>83</v>
      </c>
      <c r="AV388" s="12" t="s">
        <v>83</v>
      </c>
      <c r="AW388" s="12" t="s">
        <v>30</v>
      </c>
      <c r="AX388" s="12" t="s">
        <v>81</v>
      </c>
      <c r="AY388" s="152" t="s">
        <v>129</v>
      </c>
    </row>
    <row r="389" spans="2:65" s="1" customFormat="1" ht="33" customHeight="1">
      <c r="B389" s="131"/>
      <c r="C389" s="132" t="s">
        <v>618</v>
      </c>
      <c r="D389" s="132" t="s">
        <v>132</v>
      </c>
      <c r="E389" s="133" t="s">
        <v>619</v>
      </c>
      <c r="F389" s="134" t="s">
        <v>620</v>
      </c>
      <c r="G389" s="135" t="s">
        <v>261</v>
      </c>
      <c r="H389" s="136">
        <v>903</v>
      </c>
      <c r="I389" s="137"/>
      <c r="J389" s="138">
        <f>ROUND(I389*H389,2)</f>
        <v>0</v>
      </c>
      <c r="K389" s="134" t="s">
        <v>214</v>
      </c>
      <c r="L389" s="31"/>
      <c r="M389" s="139" t="s">
        <v>1</v>
      </c>
      <c r="N389" s="140" t="s">
        <v>38</v>
      </c>
      <c r="P389" s="141">
        <f>O389*H389</f>
        <v>0</v>
      </c>
      <c r="Q389" s="141">
        <v>0.16850000000000001</v>
      </c>
      <c r="R389" s="141">
        <f>Q389*H389</f>
        <v>152.15550000000002</v>
      </c>
      <c r="S389" s="141">
        <v>0</v>
      </c>
      <c r="T389" s="142">
        <f>S389*H389</f>
        <v>0</v>
      </c>
      <c r="AR389" s="143" t="s">
        <v>154</v>
      </c>
      <c r="AT389" s="143" t="s">
        <v>132</v>
      </c>
      <c r="AU389" s="143" t="s">
        <v>83</v>
      </c>
      <c r="AY389" s="16" t="s">
        <v>129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6" t="s">
        <v>81</v>
      </c>
      <c r="BK389" s="144">
        <f>ROUND(I389*H389,2)</f>
        <v>0</v>
      </c>
      <c r="BL389" s="16" t="s">
        <v>154</v>
      </c>
      <c r="BM389" s="143" t="s">
        <v>621</v>
      </c>
    </row>
    <row r="390" spans="2:65" s="1" customFormat="1" ht="29.25">
      <c r="B390" s="31"/>
      <c r="D390" s="145" t="s">
        <v>139</v>
      </c>
      <c r="F390" s="146" t="s">
        <v>622</v>
      </c>
      <c r="I390" s="147"/>
      <c r="L390" s="31"/>
      <c r="M390" s="148"/>
      <c r="T390" s="55"/>
      <c r="AT390" s="16" t="s">
        <v>139</v>
      </c>
      <c r="AU390" s="16" t="s">
        <v>83</v>
      </c>
    </row>
    <row r="391" spans="2:65" s="1" customFormat="1" ht="11.25">
      <c r="B391" s="31"/>
      <c r="D391" s="149" t="s">
        <v>140</v>
      </c>
      <c r="F391" s="150" t="s">
        <v>623</v>
      </c>
      <c r="I391" s="147"/>
      <c r="L391" s="31"/>
      <c r="M391" s="148"/>
      <c r="T391" s="55"/>
      <c r="AT391" s="16" t="s">
        <v>140</v>
      </c>
      <c r="AU391" s="16" t="s">
        <v>83</v>
      </c>
    </row>
    <row r="392" spans="2:65" s="14" customFormat="1" ht="11.25">
      <c r="B392" s="169"/>
      <c r="D392" s="145" t="s">
        <v>142</v>
      </c>
      <c r="E392" s="170" t="s">
        <v>1</v>
      </c>
      <c r="F392" s="171" t="s">
        <v>624</v>
      </c>
      <c r="H392" s="170" t="s">
        <v>1</v>
      </c>
      <c r="I392" s="172"/>
      <c r="L392" s="169"/>
      <c r="M392" s="173"/>
      <c r="T392" s="174"/>
      <c r="AT392" s="170" t="s">
        <v>142</v>
      </c>
      <c r="AU392" s="170" t="s">
        <v>83</v>
      </c>
      <c r="AV392" s="14" t="s">
        <v>81</v>
      </c>
      <c r="AW392" s="14" t="s">
        <v>30</v>
      </c>
      <c r="AX392" s="14" t="s">
        <v>73</v>
      </c>
      <c r="AY392" s="170" t="s">
        <v>129</v>
      </c>
    </row>
    <row r="393" spans="2:65" s="12" customFormat="1" ht="11.25">
      <c r="B393" s="151"/>
      <c r="D393" s="145" t="s">
        <v>142</v>
      </c>
      <c r="E393" s="152" t="s">
        <v>1</v>
      </c>
      <c r="F393" s="153" t="s">
        <v>625</v>
      </c>
      <c r="H393" s="154">
        <v>603</v>
      </c>
      <c r="I393" s="155"/>
      <c r="L393" s="151"/>
      <c r="M393" s="156"/>
      <c r="T393" s="157"/>
      <c r="AT393" s="152" t="s">
        <v>142</v>
      </c>
      <c r="AU393" s="152" t="s">
        <v>83</v>
      </c>
      <c r="AV393" s="12" t="s">
        <v>83</v>
      </c>
      <c r="AW393" s="12" t="s">
        <v>30</v>
      </c>
      <c r="AX393" s="12" t="s">
        <v>73</v>
      </c>
      <c r="AY393" s="152" t="s">
        <v>129</v>
      </c>
    </row>
    <row r="394" spans="2:65" s="12" customFormat="1" ht="11.25">
      <c r="B394" s="151"/>
      <c r="D394" s="145" t="s">
        <v>142</v>
      </c>
      <c r="E394" s="152" t="s">
        <v>1</v>
      </c>
      <c r="F394" s="153" t="s">
        <v>626</v>
      </c>
      <c r="H394" s="154">
        <v>262</v>
      </c>
      <c r="I394" s="155"/>
      <c r="L394" s="151"/>
      <c r="M394" s="156"/>
      <c r="T394" s="157"/>
      <c r="AT394" s="152" t="s">
        <v>142</v>
      </c>
      <c r="AU394" s="152" t="s">
        <v>83</v>
      </c>
      <c r="AV394" s="12" t="s">
        <v>83</v>
      </c>
      <c r="AW394" s="12" t="s">
        <v>30</v>
      </c>
      <c r="AX394" s="12" t="s">
        <v>73</v>
      </c>
      <c r="AY394" s="152" t="s">
        <v>129</v>
      </c>
    </row>
    <row r="395" spans="2:65" s="12" customFormat="1" ht="11.25">
      <c r="B395" s="151"/>
      <c r="D395" s="145" t="s">
        <v>142</v>
      </c>
      <c r="E395" s="152" t="s">
        <v>1</v>
      </c>
      <c r="F395" s="153" t="s">
        <v>627</v>
      </c>
      <c r="H395" s="154">
        <v>38</v>
      </c>
      <c r="I395" s="155"/>
      <c r="L395" s="151"/>
      <c r="M395" s="156"/>
      <c r="T395" s="157"/>
      <c r="AT395" s="152" t="s">
        <v>142</v>
      </c>
      <c r="AU395" s="152" t="s">
        <v>83</v>
      </c>
      <c r="AV395" s="12" t="s">
        <v>83</v>
      </c>
      <c r="AW395" s="12" t="s">
        <v>30</v>
      </c>
      <c r="AX395" s="12" t="s">
        <v>73</v>
      </c>
      <c r="AY395" s="152" t="s">
        <v>129</v>
      </c>
    </row>
    <row r="396" spans="2:65" s="13" customFormat="1" ht="11.25">
      <c r="B396" s="162"/>
      <c r="D396" s="145" t="s">
        <v>142</v>
      </c>
      <c r="E396" s="163" t="s">
        <v>1</v>
      </c>
      <c r="F396" s="164" t="s">
        <v>239</v>
      </c>
      <c r="H396" s="165">
        <v>903</v>
      </c>
      <c r="I396" s="166"/>
      <c r="L396" s="162"/>
      <c r="M396" s="167"/>
      <c r="T396" s="168"/>
      <c r="AT396" s="163" t="s">
        <v>142</v>
      </c>
      <c r="AU396" s="163" t="s">
        <v>83</v>
      </c>
      <c r="AV396" s="13" t="s">
        <v>154</v>
      </c>
      <c r="AW396" s="13" t="s">
        <v>30</v>
      </c>
      <c r="AX396" s="13" t="s">
        <v>81</v>
      </c>
      <c r="AY396" s="163" t="s">
        <v>129</v>
      </c>
    </row>
    <row r="397" spans="2:65" s="1" customFormat="1" ht="16.5" customHeight="1">
      <c r="B397" s="131"/>
      <c r="C397" s="175" t="s">
        <v>628</v>
      </c>
      <c r="D397" s="175" t="s">
        <v>324</v>
      </c>
      <c r="E397" s="176" t="s">
        <v>629</v>
      </c>
      <c r="F397" s="177" t="s">
        <v>630</v>
      </c>
      <c r="G397" s="178" t="s">
        <v>261</v>
      </c>
      <c r="H397" s="179">
        <v>615.05999999999995</v>
      </c>
      <c r="I397" s="180"/>
      <c r="J397" s="181">
        <f>ROUND(I397*H397,2)</f>
        <v>0</v>
      </c>
      <c r="K397" s="177" t="s">
        <v>214</v>
      </c>
      <c r="L397" s="182"/>
      <c r="M397" s="183" t="s">
        <v>1</v>
      </c>
      <c r="N397" s="184" t="s">
        <v>38</v>
      </c>
      <c r="P397" s="141">
        <f>O397*H397</f>
        <v>0</v>
      </c>
      <c r="Q397" s="141">
        <v>0.08</v>
      </c>
      <c r="R397" s="141">
        <f>Q397*H397</f>
        <v>49.204799999999999</v>
      </c>
      <c r="S397" s="141">
        <v>0</v>
      </c>
      <c r="T397" s="142">
        <f>S397*H397</f>
        <v>0</v>
      </c>
      <c r="AR397" s="143" t="s">
        <v>176</v>
      </c>
      <c r="AT397" s="143" t="s">
        <v>324</v>
      </c>
      <c r="AU397" s="143" t="s">
        <v>83</v>
      </c>
      <c r="AY397" s="16" t="s">
        <v>129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6" t="s">
        <v>81</v>
      </c>
      <c r="BK397" s="144">
        <f>ROUND(I397*H397,2)</f>
        <v>0</v>
      </c>
      <c r="BL397" s="16" t="s">
        <v>154</v>
      </c>
      <c r="BM397" s="143" t="s">
        <v>631</v>
      </c>
    </row>
    <row r="398" spans="2:65" s="1" customFormat="1" ht="11.25">
      <c r="B398" s="31"/>
      <c r="D398" s="145" t="s">
        <v>139</v>
      </c>
      <c r="F398" s="146" t="s">
        <v>630</v>
      </c>
      <c r="I398" s="147"/>
      <c r="L398" s="31"/>
      <c r="M398" s="148"/>
      <c r="T398" s="55"/>
      <c r="AT398" s="16" t="s">
        <v>139</v>
      </c>
      <c r="AU398" s="16" t="s">
        <v>83</v>
      </c>
    </row>
    <row r="399" spans="2:65" s="12" customFormat="1" ht="11.25">
      <c r="B399" s="151"/>
      <c r="D399" s="145" t="s">
        <v>142</v>
      </c>
      <c r="F399" s="153" t="s">
        <v>632</v>
      </c>
      <c r="H399" s="154">
        <v>615.05999999999995</v>
      </c>
      <c r="I399" s="155"/>
      <c r="L399" s="151"/>
      <c r="M399" s="156"/>
      <c r="T399" s="157"/>
      <c r="AT399" s="152" t="s">
        <v>142</v>
      </c>
      <c r="AU399" s="152" t="s">
        <v>83</v>
      </c>
      <c r="AV399" s="12" t="s">
        <v>83</v>
      </c>
      <c r="AW399" s="12" t="s">
        <v>3</v>
      </c>
      <c r="AX399" s="12" t="s">
        <v>81</v>
      </c>
      <c r="AY399" s="152" t="s">
        <v>129</v>
      </c>
    </row>
    <row r="400" spans="2:65" s="1" customFormat="1" ht="24.2" customHeight="1">
      <c r="B400" s="131"/>
      <c r="C400" s="175" t="s">
        <v>633</v>
      </c>
      <c r="D400" s="175" t="s">
        <v>324</v>
      </c>
      <c r="E400" s="176" t="s">
        <v>634</v>
      </c>
      <c r="F400" s="177" t="s">
        <v>635</v>
      </c>
      <c r="G400" s="178" t="s">
        <v>261</v>
      </c>
      <c r="H400" s="179">
        <v>267.24</v>
      </c>
      <c r="I400" s="180"/>
      <c r="J400" s="181">
        <f>ROUND(I400*H400,2)</f>
        <v>0</v>
      </c>
      <c r="K400" s="177" t="s">
        <v>214</v>
      </c>
      <c r="L400" s="182"/>
      <c r="M400" s="183" t="s">
        <v>1</v>
      </c>
      <c r="N400" s="184" t="s">
        <v>38</v>
      </c>
      <c r="P400" s="141">
        <f>O400*H400</f>
        <v>0</v>
      </c>
      <c r="Q400" s="141">
        <v>4.8300000000000003E-2</v>
      </c>
      <c r="R400" s="141">
        <f>Q400*H400</f>
        <v>12.907692000000001</v>
      </c>
      <c r="S400" s="141">
        <v>0</v>
      </c>
      <c r="T400" s="142">
        <f>S400*H400</f>
        <v>0</v>
      </c>
      <c r="AR400" s="143" t="s">
        <v>176</v>
      </c>
      <c r="AT400" s="143" t="s">
        <v>324</v>
      </c>
      <c r="AU400" s="143" t="s">
        <v>83</v>
      </c>
      <c r="AY400" s="16" t="s">
        <v>129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6" t="s">
        <v>81</v>
      </c>
      <c r="BK400" s="144">
        <f>ROUND(I400*H400,2)</f>
        <v>0</v>
      </c>
      <c r="BL400" s="16" t="s">
        <v>154</v>
      </c>
      <c r="BM400" s="143" t="s">
        <v>636</v>
      </c>
    </row>
    <row r="401" spans="2:65" s="1" customFormat="1" ht="11.25">
      <c r="B401" s="31"/>
      <c r="D401" s="145" t="s">
        <v>139</v>
      </c>
      <c r="F401" s="146" t="s">
        <v>635</v>
      </c>
      <c r="I401" s="147"/>
      <c r="L401" s="31"/>
      <c r="M401" s="148"/>
      <c r="T401" s="55"/>
      <c r="AT401" s="16" t="s">
        <v>139</v>
      </c>
      <c r="AU401" s="16" t="s">
        <v>83</v>
      </c>
    </row>
    <row r="402" spans="2:65" s="12" customFormat="1" ht="11.25">
      <c r="B402" s="151"/>
      <c r="D402" s="145" t="s">
        <v>142</v>
      </c>
      <c r="F402" s="153" t="s">
        <v>637</v>
      </c>
      <c r="H402" s="154">
        <v>267.24</v>
      </c>
      <c r="I402" s="155"/>
      <c r="L402" s="151"/>
      <c r="M402" s="156"/>
      <c r="T402" s="157"/>
      <c r="AT402" s="152" t="s">
        <v>142</v>
      </c>
      <c r="AU402" s="152" t="s">
        <v>83</v>
      </c>
      <c r="AV402" s="12" t="s">
        <v>83</v>
      </c>
      <c r="AW402" s="12" t="s">
        <v>3</v>
      </c>
      <c r="AX402" s="12" t="s">
        <v>81</v>
      </c>
      <c r="AY402" s="152" t="s">
        <v>129</v>
      </c>
    </row>
    <row r="403" spans="2:65" s="1" customFormat="1" ht="24.2" customHeight="1">
      <c r="B403" s="131"/>
      <c r="C403" s="175" t="s">
        <v>638</v>
      </c>
      <c r="D403" s="175" t="s">
        <v>324</v>
      </c>
      <c r="E403" s="176" t="s">
        <v>639</v>
      </c>
      <c r="F403" s="177" t="s">
        <v>640</v>
      </c>
      <c r="G403" s="178" t="s">
        <v>261</v>
      </c>
      <c r="H403" s="179">
        <v>38.76</v>
      </c>
      <c r="I403" s="180"/>
      <c r="J403" s="181">
        <f>ROUND(I403*H403,2)</f>
        <v>0</v>
      </c>
      <c r="K403" s="177" t="s">
        <v>214</v>
      </c>
      <c r="L403" s="182"/>
      <c r="M403" s="183" t="s">
        <v>1</v>
      </c>
      <c r="N403" s="184" t="s">
        <v>38</v>
      </c>
      <c r="P403" s="141">
        <f>O403*H403</f>
        <v>0</v>
      </c>
      <c r="Q403" s="141">
        <v>8.5999999999999993E-2</v>
      </c>
      <c r="R403" s="141">
        <f>Q403*H403</f>
        <v>3.3333599999999994</v>
      </c>
      <c r="S403" s="141">
        <v>0</v>
      </c>
      <c r="T403" s="142">
        <f>S403*H403</f>
        <v>0</v>
      </c>
      <c r="AR403" s="143" t="s">
        <v>176</v>
      </c>
      <c r="AT403" s="143" t="s">
        <v>324</v>
      </c>
      <c r="AU403" s="143" t="s">
        <v>83</v>
      </c>
      <c r="AY403" s="16" t="s">
        <v>129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6" t="s">
        <v>81</v>
      </c>
      <c r="BK403" s="144">
        <f>ROUND(I403*H403,2)</f>
        <v>0</v>
      </c>
      <c r="BL403" s="16" t="s">
        <v>154</v>
      </c>
      <c r="BM403" s="143" t="s">
        <v>641</v>
      </c>
    </row>
    <row r="404" spans="2:65" s="1" customFormat="1" ht="11.25">
      <c r="B404" s="31"/>
      <c r="D404" s="145" t="s">
        <v>139</v>
      </c>
      <c r="F404" s="146" t="s">
        <v>640</v>
      </c>
      <c r="I404" s="147"/>
      <c r="L404" s="31"/>
      <c r="M404" s="148"/>
      <c r="T404" s="55"/>
      <c r="AT404" s="16" t="s">
        <v>139</v>
      </c>
      <c r="AU404" s="16" t="s">
        <v>83</v>
      </c>
    </row>
    <row r="405" spans="2:65" s="12" customFormat="1" ht="11.25">
      <c r="B405" s="151"/>
      <c r="D405" s="145" t="s">
        <v>142</v>
      </c>
      <c r="F405" s="153" t="s">
        <v>642</v>
      </c>
      <c r="H405" s="154">
        <v>38.76</v>
      </c>
      <c r="I405" s="155"/>
      <c r="L405" s="151"/>
      <c r="M405" s="156"/>
      <c r="T405" s="157"/>
      <c r="AT405" s="152" t="s">
        <v>142</v>
      </c>
      <c r="AU405" s="152" t="s">
        <v>83</v>
      </c>
      <c r="AV405" s="12" t="s">
        <v>83</v>
      </c>
      <c r="AW405" s="12" t="s">
        <v>3</v>
      </c>
      <c r="AX405" s="12" t="s">
        <v>81</v>
      </c>
      <c r="AY405" s="152" t="s">
        <v>129</v>
      </c>
    </row>
    <row r="406" spans="2:65" s="1" customFormat="1" ht="24.2" customHeight="1">
      <c r="B406" s="131"/>
      <c r="C406" s="132" t="s">
        <v>643</v>
      </c>
      <c r="D406" s="132" t="s">
        <v>132</v>
      </c>
      <c r="E406" s="133" t="s">
        <v>644</v>
      </c>
      <c r="F406" s="134" t="s">
        <v>645</v>
      </c>
      <c r="G406" s="135" t="s">
        <v>261</v>
      </c>
      <c r="H406" s="136">
        <v>42</v>
      </c>
      <c r="I406" s="137"/>
      <c r="J406" s="138">
        <f>ROUND(I406*H406,2)</f>
        <v>0</v>
      </c>
      <c r="K406" s="134" t="s">
        <v>214</v>
      </c>
      <c r="L406" s="31"/>
      <c r="M406" s="139" t="s">
        <v>1</v>
      </c>
      <c r="N406" s="140" t="s">
        <v>38</v>
      </c>
      <c r="P406" s="141">
        <f>O406*H406</f>
        <v>0</v>
      </c>
      <c r="Q406" s="141">
        <v>0.34612999999999999</v>
      </c>
      <c r="R406" s="141">
        <f>Q406*H406</f>
        <v>14.537459999999999</v>
      </c>
      <c r="S406" s="141">
        <v>0</v>
      </c>
      <c r="T406" s="142">
        <f>S406*H406</f>
        <v>0</v>
      </c>
      <c r="AR406" s="143" t="s">
        <v>154</v>
      </c>
      <c r="AT406" s="143" t="s">
        <v>132</v>
      </c>
      <c r="AU406" s="143" t="s">
        <v>83</v>
      </c>
      <c r="AY406" s="16" t="s">
        <v>129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6" t="s">
        <v>81</v>
      </c>
      <c r="BK406" s="144">
        <f>ROUND(I406*H406,2)</f>
        <v>0</v>
      </c>
      <c r="BL406" s="16" t="s">
        <v>154</v>
      </c>
      <c r="BM406" s="143" t="s">
        <v>646</v>
      </c>
    </row>
    <row r="407" spans="2:65" s="1" customFormat="1" ht="19.5">
      <c r="B407" s="31"/>
      <c r="D407" s="145" t="s">
        <v>139</v>
      </c>
      <c r="F407" s="146" t="s">
        <v>647</v>
      </c>
      <c r="I407" s="147"/>
      <c r="L407" s="31"/>
      <c r="M407" s="148"/>
      <c r="T407" s="55"/>
      <c r="AT407" s="16" t="s">
        <v>139</v>
      </c>
      <c r="AU407" s="16" t="s">
        <v>83</v>
      </c>
    </row>
    <row r="408" spans="2:65" s="1" customFormat="1" ht="11.25">
      <c r="B408" s="31"/>
      <c r="D408" s="149" t="s">
        <v>140</v>
      </c>
      <c r="F408" s="150" t="s">
        <v>648</v>
      </c>
      <c r="I408" s="147"/>
      <c r="L408" s="31"/>
      <c r="M408" s="148"/>
      <c r="T408" s="55"/>
      <c r="AT408" s="16" t="s">
        <v>140</v>
      </c>
      <c r="AU408" s="16" t="s">
        <v>83</v>
      </c>
    </row>
    <row r="409" spans="2:65" s="14" customFormat="1" ht="11.25">
      <c r="B409" s="169"/>
      <c r="D409" s="145" t="s">
        <v>142</v>
      </c>
      <c r="E409" s="170" t="s">
        <v>1</v>
      </c>
      <c r="F409" s="171" t="s">
        <v>405</v>
      </c>
      <c r="H409" s="170" t="s">
        <v>1</v>
      </c>
      <c r="I409" s="172"/>
      <c r="L409" s="169"/>
      <c r="M409" s="173"/>
      <c r="T409" s="174"/>
      <c r="AT409" s="170" t="s">
        <v>142</v>
      </c>
      <c r="AU409" s="170" t="s">
        <v>83</v>
      </c>
      <c r="AV409" s="14" t="s">
        <v>81</v>
      </c>
      <c r="AW409" s="14" t="s">
        <v>30</v>
      </c>
      <c r="AX409" s="14" t="s">
        <v>73</v>
      </c>
      <c r="AY409" s="170" t="s">
        <v>129</v>
      </c>
    </row>
    <row r="410" spans="2:65" s="12" customFormat="1" ht="11.25">
      <c r="B410" s="151"/>
      <c r="D410" s="145" t="s">
        <v>142</v>
      </c>
      <c r="E410" s="152" t="s">
        <v>1</v>
      </c>
      <c r="F410" s="153" t="s">
        <v>649</v>
      </c>
      <c r="H410" s="154">
        <v>42</v>
      </c>
      <c r="I410" s="155"/>
      <c r="L410" s="151"/>
      <c r="M410" s="156"/>
      <c r="T410" s="157"/>
      <c r="AT410" s="152" t="s">
        <v>142</v>
      </c>
      <c r="AU410" s="152" t="s">
        <v>83</v>
      </c>
      <c r="AV410" s="12" t="s">
        <v>83</v>
      </c>
      <c r="AW410" s="12" t="s">
        <v>30</v>
      </c>
      <c r="AX410" s="12" t="s">
        <v>81</v>
      </c>
      <c r="AY410" s="152" t="s">
        <v>129</v>
      </c>
    </row>
    <row r="411" spans="2:65" s="1" customFormat="1" ht="16.5" customHeight="1">
      <c r="B411" s="131"/>
      <c r="C411" s="175" t="s">
        <v>650</v>
      </c>
      <c r="D411" s="175" t="s">
        <v>324</v>
      </c>
      <c r="E411" s="176" t="s">
        <v>651</v>
      </c>
      <c r="F411" s="177" t="s">
        <v>652</v>
      </c>
      <c r="G411" s="178" t="s">
        <v>261</v>
      </c>
      <c r="H411" s="179">
        <v>38.76</v>
      </c>
      <c r="I411" s="180"/>
      <c r="J411" s="181">
        <f>ROUND(I411*H411,2)</f>
        <v>0</v>
      </c>
      <c r="K411" s="177" t="s">
        <v>214</v>
      </c>
      <c r="L411" s="182"/>
      <c r="M411" s="183" t="s">
        <v>1</v>
      </c>
      <c r="N411" s="184" t="s">
        <v>38</v>
      </c>
      <c r="P411" s="141">
        <f>O411*H411</f>
        <v>0</v>
      </c>
      <c r="Q411" s="141">
        <v>0.248</v>
      </c>
      <c r="R411" s="141">
        <f>Q411*H411</f>
        <v>9.6124799999999997</v>
      </c>
      <c r="S411" s="141">
        <v>0</v>
      </c>
      <c r="T411" s="142">
        <f>S411*H411</f>
        <v>0</v>
      </c>
      <c r="AR411" s="143" t="s">
        <v>176</v>
      </c>
      <c r="AT411" s="143" t="s">
        <v>324</v>
      </c>
      <c r="AU411" s="143" t="s">
        <v>83</v>
      </c>
      <c r="AY411" s="16" t="s">
        <v>129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6" t="s">
        <v>81</v>
      </c>
      <c r="BK411" s="144">
        <f>ROUND(I411*H411,2)</f>
        <v>0</v>
      </c>
      <c r="BL411" s="16" t="s">
        <v>154</v>
      </c>
      <c r="BM411" s="143" t="s">
        <v>653</v>
      </c>
    </row>
    <row r="412" spans="2:65" s="1" customFormat="1" ht="11.25">
      <c r="B412" s="31"/>
      <c r="D412" s="145" t="s">
        <v>139</v>
      </c>
      <c r="F412" s="146" t="s">
        <v>652</v>
      </c>
      <c r="I412" s="147"/>
      <c r="L412" s="31"/>
      <c r="M412" s="148"/>
      <c r="T412" s="55"/>
      <c r="AT412" s="16" t="s">
        <v>139</v>
      </c>
      <c r="AU412" s="16" t="s">
        <v>83</v>
      </c>
    </row>
    <row r="413" spans="2:65" s="12" customFormat="1" ht="11.25">
      <c r="B413" s="151"/>
      <c r="D413" s="145" t="s">
        <v>142</v>
      </c>
      <c r="F413" s="153" t="s">
        <v>642</v>
      </c>
      <c r="H413" s="154">
        <v>38.76</v>
      </c>
      <c r="I413" s="155"/>
      <c r="L413" s="151"/>
      <c r="M413" s="156"/>
      <c r="T413" s="157"/>
      <c r="AT413" s="152" t="s">
        <v>142</v>
      </c>
      <c r="AU413" s="152" t="s">
        <v>83</v>
      </c>
      <c r="AV413" s="12" t="s">
        <v>83</v>
      </c>
      <c r="AW413" s="12" t="s">
        <v>3</v>
      </c>
      <c r="AX413" s="12" t="s">
        <v>81</v>
      </c>
      <c r="AY413" s="152" t="s">
        <v>129</v>
      </c>
    </row>
    <row r="414" spans="2:65" s="1" customFormat="1" ht="24.2" customHeight="1">
      <c r="B414" s="131"/>
      <c r="C414" s="175" t="s">
        <v>654</v>
      </c>
      <c r="D414" s="175" t="s">
        <v>324</v>
      </c>
      <c r="E414" s="176" t="s">
        <v>655</v>
      </c>
      <c r="F414" s="177" t="s">
        <v>656</v>
      </c>
      <c r="G414" s="178" t="s">
        <v>261</v>
      </c>
      <c r="H414" s="179">
        <v>4.08</v>
      </c>
      <c r="I414" s="180"/>
      <c r="J414" s="181">
        <f>ROUND(I414*H414,2)</f>
        <v>0</v>
      </c>
      <c r="K414" s="177" t="s">
        <v>214</v>
      </c>
      <c r="L414" s="182"/>
      <c r="M414" s="183" t="s">
        <v>1</v>
      </c>
      <c r="N414" s="184" t="s">
        <v>38</v>
      </c>
      <c r="P414" s="141">
        <f>O414*H414</f>
        <v>0</v>
      </c>
      <c r="Q414" s="141">
        <v>0.16400000000000001</v>
      </c>
      <c r="R414" s="141">
        <f>Q414*H414</f>
        <v>0.66912000000000005</v>
      </c>
      <c r="S414" s="141">
        <v>0</v>
      </c>
      <c r="T414" s="142">
        <f>S414*H414</f>
        <v>0</v>
      </c>
      <c r="AR414" s="143" t="s">
        <v>176</v>
      </c>
      <c r="AT414" s="143" t="s">
        <v>324</v>
      </c>
      <c r="AU414" s="143" t="s">
        <v>83</v>
      </c>
      <c r="AY414" s="16" t="s">
        <v>129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6" t="s">
        <v>81</v>
      </c>
      <c r="BK414" s="144">
        <f>ROUND(I414*H414,2)</f>
        <v>0</v>
      </c>
      <c r="BL414" s="16" t="s">
        <v>154</v>
      </c>
      <c r="BM414" s="143" t="s">
        <v>657</v>
      </c>
    </row>
    <row r="415" spans="2:65" s="1" customFormat="1" ht="11.25">
      <c r="B415" s="31"/>
      <c r="D415" s="145" t="s">
        <v>139</v>
      </c>
      <c r="F415" s="146" t="s">
        <v>656</v>
      </c>
      <c r="I415" s="147"/>
      <c r="L415" s="31"/>
      <c r="M415" s="148"/>
      <c r="T415" s="55"/>
      <c r="AT415" s="16" t="s">
        <v>139</v>
      </c>
      <c r="AU415" s="16" t="s">
        <v>83</v>
      </c>
    </row>
    <row r="416" spans="2:65" s="12" customFormat="1" ht="11.25">
      <c r="B416" s="151"/>
      <c r="D416" s="145" t="s">
        <v>142</v>
      </c>
      <c r="F416" s="153" t="s">
        <v>658</v>
      </c>
      <c r="H416" s="154">
        <v>4.08</v>
      </c>
      <c r="I416" s="155"/>
      <c r="L416" s="151"/>
      <c r="M416" s="156"/>
      <c r="T416" s="157"/>
      <c r="AT416" s="152" t="s">
        <v>142</v>
      </c>
      <c r="AU416" s="152" t="s">
        <v>83</v>
      </c>
      <c r="AV416" s="12" t="s">
        <v>83</v>
      </c>
      <c r="AW416" s="12" t="s">
        <v>3</v>
      </c>
      <c r="AX416" s="12" t="s">
        <v>81</v>
      </c>
      <c r="AY416" s="152" t="s">
        <v>129</v>
      </c>
    </row>
    <row r="417" spans="2:65" s="1" customFormat="1" ht="24.2" customHeight="1">
      <c r="B417" s="131"/>
      <c r="C417" s="132" t="s">
        <v>659</v>
      </c>
      <c r="D417" s="132" t="s">
        <v>132</v>
      </c>
      <c r="E417" s="133" t="s">
        <v>660</v>
      </c>
      <c r="F417" s="134" t="s">
        <v>661</v>
      </c>
      <c r="G417" s="135" t="s">
        <v>261</v>
      </c>
      <c r="H417" s="136">
        <v>117.9</v>
      </c>
      <c r="I417" s="137"/>
      <c r="J417" s="138">
        <f>ROUND(I417*H417,2)</f>
        <v>0</v>
      </c>
      <c r="K417" s="134" t="s">
        <v>214</v>
      </c>
      <c r="L417" s="31"/>
      <c r="M417" s="139" t="s">
        <v>1</v>
      </c>
      <c r="N417" s="140" t="s">
        <v>38</v>
      </c>
      <c r="P417" s="141">
        <f>O417*H417</f>
        <v>0</v>
      </c>
      <c r="Q417" s="141">
        <v>2.1000000000000001E-4</v>
      </c>
      <c r="R417" s="141">
        <f>Q417*H417</f>
        <v>2.4759000000000003E-2</v>
      </c>
      <c r="S417" s="141">
        <v>0</v>
      </c>
      <c r="T417" s="142">
        <f>S417*H417</f>
        <v>0</v>
      </c>
      <c r="AR417" s="143" t="s">
        <v>154</v>
      </c>
      <c r="AT417" s="143" t="s">
        <v>132</v>
      </c>
      <c r="AU417" s="143" t="s">
        <v>83</v>
      </c>
      <c r="AY417" s="16" t="s">
        <v>129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6" t="s">
        <v>81</v>
      </c>
      <c r="BK417" s="144">
        <f>ROUND(I417*H417,2)</f>
        <v>0</v>
      </c>
      <c r="BL417" s="16" t="s">
        <v>154</v>
      </c>
      <c r="BM417" s="143" t="s">
        <v>662</v>
      </c>
    </row>
    <row r="418" spans="2:65" s="1" customFormat="1" ht="29.25">
      <c r="B418" s="31"/>
      <c r="D418" s="145" t="s">
        <v>139</v>
      </c>
      <c r="F418" s="146" t="s">
        <v>663</v>
      </c>
      <c r="I418" s="147"/>
      <c r="L418" s="31"/>
      <c r="M418" s="148"/>
      <c r="T418" s="55"/>
      <c r="AT418" s="16" t="s">
        <v>139</v>
      </c>
      <c r="AU418" s="16" t="s">
        <v>83</v>
      </c>
    </row>
    <row r="419" spans="2:65" s="1" customFormat="1" ht="11.25">
      <c r="B419" s="31"/>
      <c r="D419" s="149" t="s">
        <v>140</v>
      </c>
      <c r="F419" s="150" t="s">
        <v>664</v>
      </c>
      <c r="I419" s="147"/>
      <c r="L419" s="31"/>
      <c r="M419" s="148"/>
      <c r="T419" s="55"/>
      <c r="AT419" s="16" t="s">
        <v>140</v>
      </c>
      <c r="AU419" s="16" t="s">
        <v>83</v>
      </c>
    </row>
    <row r="420" spans="2:65" s="12" customFormat="1" ht="11.25">
      <c r="B420" s="151"/>
      <c r="D420" s="145" t="s">
        <v>142</v>
      </c>
      <c r="E420" s="152" t="s">
        <v>1</v>
      </c>
      <c r="F420" s="153" t="s">
        <v>665</v>
      </c>
      <c r="H420" s="154">
        <v>12</v>
      </c>
      <c r="I420" s="155"/>
      <c r="L420" s="151"/>
      <c r="M420" s="156"/>
      <c r="T420" s="157"/>
      <c r="AT420" s="152" t="s">
        <v>142</v>
      </c>
      <c r="AU420" s="152" t="s">
        <v>83</v>
      </c>
      <c r="AV420" s="12" t="s">
        <v>83</v>
      </c>
      <c r="AW420" s="12" t="s">
        <v>30</v>
      </c>
      <c r="AX420" s="12" t="s">
        <v>73</v>
      </c>
      <c r="AY420" s="152" t="s">
        <v>129</v>
      </c>
    </row>
    <row r="421" spans="2:65" s="12" customFormat="1" ht="11.25">
      <c r="B421" s="151"/>
      <c r="D421" s="145" t="s">
        <v>142</v>
      </c>
      <c r="E421" s="152" t="s">
        <v>1</v>
      </c>
      <c r="F421" s="153" t="s">
        <v>666</v>
      </c>
      <c r="H421" s="154">
        <v>49.5</v>
      </c>
      <c r="I421" s="155"/>
      <c r="L421" s="151"/>
      <c r="M421" s="156"/>
      <c r="T421" s="157"/>
      <c r="AT421" s="152" t="s">
        <v>142</v>
      </c>
      <c r="AU421" s="152" t="s">
        <v>83</v>
      </c>
      <c r="AV421" s="12" t="s">
        <v>83</v>
      </c>
      <c r="AW421" s="12" t="s">
        <v>30</v>
      </c>
      <c r="AX421" s="12" t="s">
        <v>73</v>
      </c>
      <c r="AY421" s="152" t="s">
        <v>129</v>
      </c>
    </row>
    <row r="422" spans="2:65" s="12" customFormat="1" ht="11.25">
      <c r="B422" s="151"/>
      <c r="D422" s="145" t="s">
        <v>142</v>
      </c>
      <c r="E422" s="152" t="s">
        <v>1</v>
      </c>
      <c r="F422" s="153" t="s">
        <v>667</v>
      </c>
      <c r="H422" s="154">
        <v>56.4</v>
      </c>
      <c r="I422" s="155"/>
      <c r="L422" s="151"/>
      <c r="M422" s="156"/>
      <c r="T422" s="157"/>
      <c r="AT422" s="152" t="s">
        <v>142</v>
      </c>
      <c r="AU422" s="152" t="s">
        <v>83</v>
      </c>
      <c r="AV422" s="12" t="s">
        <v>83</v>
      </c>
      <c r="AW422" s="12" t="s">
        <v>30</v>
      </c>
      <c r="AX422" s="12" t="s">
        <v>73</v>
      </c>
      <c r="AY422" s="152" t="s">
        <v>129</v>
      </c>
    </row>
    <row r="423" spans="2:65" s="13" customFormat="1" ht="11.25">
      <c r="B423" s="162"/>
      <c r="D423" s="145" t="s">
        <v>142</v>
      </c>
      <c r="E423" s="163" t="s">
        <v>1</v>
      </c>
      <c r="F423" s="164" t="s">
        <v>239</v>
      </c>
      <c r="H423" s="165">
        <v>117.9</v>
      </c>
      <c r="I423" s="166"/>
      <c r="L423" s="162"/>
      <c r="M423" s="167"/>
      <c r="T423" s="168"/>
      <c r="AT423" s="163" t="s">
        <v>142</v>
      </c>
      <c r="AU423" s="163" t="s">
        <v>83</v>
      </c>
      <c r="AV423" s="13" t="s">
        <v>154</v>
      </c>
      <c r="AW423" s="13" t="s">
        <v>30</v>
      </c>
      <c r="AX423" s="13" t="s">
        <v>81</v>
      </c>
      <c r="AY423" s="163" t="s">
        <v>129</v>
      </c>
    </row>
    <row r="424" spans="2:65" s="1" customFormat="1" ht="24.2" customHeight="1">
      <c r="B424" s="131"/>
      <c r="C424" s="132" t="s">
        <v>668</v>
      </c>
      <c r="D424" s="132" t="s">
        <v>132</v>
      </c>
      <c r="E424" s="133" t="s">
        <v>669</v>
      </c>
      <c r="F424" s="134" t="s">
        <v>670</v>
      </c>
      <c r="G424" s="135" t="s">
        <v>261</v>
      </c>
      <c r="H424" s="136">
        <v>42.2</v>
      </c>
      <c r="I424" s="137"/>
      <c r="J424" s="138">
        <f>ROUND(I424*H424,2)</f>
        <v>0</v>
      </c>
      <c r="K424" s="134" t="s">
        <v>214</v>
      </c>
      <c r="L424" s="31"/>
      <c r="M424" s="139" t="s">
        <v>1</v>
      </c>
      <c r="N424" s="140" t="s">
        <v>38</v>
      </c>
      <c r="P424" s="141">
        <f>O424*H424</f>
        <v>0</v>
      </c>
      <c r="Q424" s="141">
        <v>1.2E-4</v>
      </c>
      <c r="R424" s="141">
        <f>Q424*H424</f>
        <v>5.0640000000000008E-3</v>
      </c>
      <c r="S424" s="141">
        <v>0</v>
      </c>
      <c r="T424" s="142">
        <f>S424*H424</f>
        <v>0</v>
      </c>
      <c r="AR424" s="143" t="s">
        <v>154</v>
      </c>
      <c r="AT424" s="143" t="s">
        <v>132</v>
      </c>
      <c r="AU424" s="143" t="s">
        <v>83</v>
      </c>
      <c r="AY424" s="16" t="s">
        <v>129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6" t="s">
        <v>81</v>
      </c>
      <c r="BK424" s="144">
        <f>ROUND(I424*H424,2)</f>
        <v>0</v>
      </c>
      <c r="BL424" s="16" t="s">
        <v>154</v>
      </c>
      <c r="BM424" s="143" t="s">
        <v>671</v>
      </c>
    </row>
    <row r="425" spans="2:65" s="1" customFormat="1" ht="29.25">
      <c r="B425" s="31"/>
      <c r="D425" s="145" t="s">
        <v>139</v>
      </c>
      <c r="F425" s="146" t="s">
        <v>672</v>
      </c>
      <c r="I425" s="147"/>
      <c r="L425" s="31"/>
      <c r="M425" s="148"/>
      <c r="T425" s="55"/>
      <c r="AT425" s="16" t="s">
        <v>139</v>
      </c>
      <c r="AU425" s="16" t="s">
        <v>83</v>
      </c>
    </row>
    <row r="426" spans="2:65" s="1" customFormat="1" ht="11.25">
      <c r="B426" s="31"/>
      <c r="D426" s="149" t="s">
        <v>140</v>
      </c>
      <c r="F426" s="150" t="s">
        <v>673</v>
      </c>
      <c r="I426" s="147"/>
      <c r="L426" s="31"/>
      <c r="M426" s="148"/>
      <c r="T426" s="55"/>
      <c r="AT426" s="16" t="s">
        <v>140</v>
      </c>
      <c r="AU426" s="16" t="s">
        <v>83</v>
      </c>
    </row>
    <row r="427" spans="2:65" s="12" customFormat="1" ht="11.25">
      <c r="B427" s="151"/>
      <c r="D427" s="145" t="s">
        <v>142</v>
      </c>
      <c r="E427" s="152" t="s">
        <v>1</v>
      </c>
      <c r="F427" s="153" t="s">
        <v>674</v>
      </c>
      <c r="H427" s="154">
        <v>20.2</v>
      </c>
      <c r="I427" s="155"/>
      <c r="L427" s="151"/>
      <c r="M427" s="156"/>
      <c r="T427" s="157"/>
      <c r="AT427" s="152" t="s">
        <v>142</v>
      </c>
      <c r="AU427" s="152" t="s">
        <v>83</v>
      </c>
      <c r="AV427" s="12" t="s">
        <v>83</v>
      </c>
      <c r="AW427" s="12" t="s">
        <v>30</v>
      </c>
      <c r="AX427" s="12" t="s">
        <v>73</v>
      </c>
      <c r="AY427" s="152" t="s">
        <v>129</v>
      </c>
    </row>
    <row r="428" spans="2:65" s="12" customFormat="1" ht="22.5">
      <c r="B428" s="151"/>
      <c r="D428" s="145" t="s">
        <v>142</v>
      </c>
      <c r="E428" s="152" t="s">
        <v>1</v>
      </c>
      <c r="F428" s="153" t="s">
        <v>675</v>
      </c>
      <c r="H428" s="154">
        <v>22</v>
      </c>
      <c r="I428" s="155"/>
      <c r="L428" s="151"/>
      <c r="M428" s="156"/>
      <c r="T428" s="157"/>
      <c r="AT428" s="152" t="s">
        <v>142</v>
      </c>
      <c r="AU428" s="152" t="s">
        <v>83</v>
      </c>
      <c r="AV428" s="12" t="s">
        <v>83</v>
      </c>
      <c r="AW428" s="12" t="s">
        <v>30</v>
      </c>
      <c r="AX428" s="12" t="s">
        <v>73</v>
      </c>
      <c r="AY428" s="152" t="s">
        <v>129</v>
      </c>
    </row>
    <row r="429" spans="2:65" s="13" customFormat="1" ht="11.25">
      <c r="B429" s="162"/>
      <c r="D429" s="145" t="s">
        <v>142</v>
      </c>
      <c r="E429" s="163" t="s">
        <v>1</v>
      </c>
      <c r="F429" s="164" t="s">
        <v>239</v>
      </c>
      <c r="H429" s="165">
        <v>42.2</v>
      </c>
      <c r="I429" s="166"/>
      <c r="L429" s="162"/>
      <c r="M429" s="167"/>
      <c r="T429" s="168"/>
      <c r="AT429" s="163" t="s">
        <v>142</v>
      </c>
      <c r="AU429" s="163" t="s">
        <v>83</v>
      </c>
      <c r="AV429" s="13" t="s">
        <v>154</v>
      </c>
      <c r="AW429" s="13" t="s">
        <v>30</v>
      </c>
      <c r="AX429" s="13" t="s">
        <v>81</v>
      </c>
      <c r="AY429" s="163" t="s">
        <v>129</v>
      </c>
    </row>
    <row r="430" spans="2:65" s="1" customFormat="1" ht="24.2" customHeight="1">
      <c r="B430" s="131"/>
      <c r="C430" s="132" t="s">
        <v>676</v>
      </c>
      <c r="D430" s="132" t="s">
        <v>132</v>
      </c>
      <c r="E430" s="133" t="s">
        <v>677</v>
      </c>
      <c r="F430" s="134" t="s">
        <v>678</v>
      </c>
      <c r="G430" s="135" t="s">
        <v>554</v>
      </c>
      <c r="H430" s="136">
        <v>104</v>
      </c>
      <c r="I430" s="137"/>
      <c r="J430" s="138">
        <f>ROUND(I430*H430,2)</f>
        <v>0</v>
      </c>
      <c r="K430" s="134" t="s">
        <v>214</v>
      </c>
      <c r="L430" s="31"/>
      <c r="M430" s="139" t="s">
        <v>1</v>
      </c>
      <c r="N430" s="140" t="s">
        <v>38</v>
      </c>
      <c r="P430" s="141">
        <f>O430*H430</f>
        <v>0</v>
      </c>
      <c r="Q430" s="141">
        <v>2.0200000000000001E-3</v>
      </c>
      <c r="R430" s="141">
        <f>Q430*H430</f>
        <v>0.21008000000000002</v>
      </c>
      <c r="S430" s="141">
        <v>0</v>
      </c>
      <c r="T430" s="142">
        <f>S430*H430</f>
        <v>0</v>
      </c>
      <c r="AR430" s="143" t="s">
        <v>154</v>
      </c>
      <c r="AT430" s="143" t="s">
        <v>132</v>
      </c>
      <c r="AU430" s="143" t="s">
        <v>83</v>
      </c>
      <c r="AY430" s="16" t="s">
        <v>129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6" t="s">
        <v>81</v>
      </c>
      <c r="BK430" s="144">
        <f>ROUND(I430*H430,2)</f>
        <v>0</v>
      </c>
      <c r="BL430" s="16" t="s">
        <v>154</v>
      </c>
      <c r="BM430" s="143" t="s">
        <v>679</v>
      </c>
    </row>
    <row r="431" spans="2:65" s="1" customFormat="1" ht="19.5">
      <c r="B431" s="31"/>
      <c r="D431" s="145" t="s">
        <v>139</v>
      </c>
      <c r="F431" s="146" t="s">
        <v>680</v>
      </c>
      <c r="I431" s="147"/>
      <c r="L431" s="31"/>
      <c r="M431" s="148"/>
      <c r="T431" s="55"/>
      <c r="AT431" s="16" t="s">
        <v>139</v>
      </c>
      <c r="AU431" s="16" t="s">
        <v>83</v>
      </c>
    </row>
    <row r="432" spans="2:65" s="1" customFormat="1" ht="11.25">
      <c r="B432" s="31"/>
      <c r="D432" s="149" t="s">
        <v>140</v>
      </c>
      <c r="F432" s="150" t="s">
        <v>681</v>
      </c>
      <c r="I432" s="147"/>
      <c r="L432" s="31"/>
      <c r="M432" s="148"/>
      <c r="T432" s="55"/>
      <c r="AT432" s="16" t="s">
        <v>140</v>
      </c>
      <c r="AU432" s="16" t="s">
        <v>83</v>
      </c>
    </row>
    <row r="433" spans="2:65" s="1" customFormat="1" ht="24.2" customHeight="1">
      <c r="B433" s="131"/>
      <c r="C433" s="132" t="s">
        <v>682</v>
      </c>
      <c r="D433" s="132" t="s">
        <v>132</v>
      </c>
      <c r="E433" s="133" t="s">
        <v>683</v>
      </c>
      <c r="F433" s="134" t="s">
        <v>684</v>
      </c>
      <c r="G433" s="135" t="s">
        <v>304</v>
      </c>
      <c r="H433" s="136">
        <v>1.8740000000000001</v>
      </c>
      <c r="I433" s="137"/>
      <c r="J433" s="138">
        <f>ROUND(I433*H433,2)</f>
        <v>0</v>
      </c>
      <c r="K433" s="134" t="s">
        <v>214</v>
      </c>
      <c r="L433" s="31"/>
      <c r="M433" s="139" t="s">
        <v>1</v>
      </c>
      <c r="N433" s="140" t="s">
        <v>38</v>
      </c>
      <c r="P433" s="141">
        <f>O433*H433</f>
        <v>0</v>
      </c>
      <c r="Q433" s="141">
        <v>1.0160100000000001</v>
      </c>
      <c r="R433" s="141">
        <f>Q433*H433</f>
        <v>1.9040027400000004</v>
      </c>
      <c r="S433" s="141">
        <v>0</v>
      </c>
      <c r="T433" s="142">
        <f>S433*H433</f>
        <v>0</v>
      </c>
      <c r="AR433" s="143" t="s">
        <v>154</v>
      </c>
      <c r="AT433" s="143" t="s">
        <v>132</v>
      </c>
      <c r="AU433" s="143" t="s">
        <v>83</v>
      </c>
      <c r="AY433" s="16" t="s">
        <v>129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6" t="s">
        <v>81</v>
      </c>
      <c r="BK433" s="144">
        <f>ROUND(I433*H433,2)</f>
        <v>0</v>
      </c>
      <c r="BL433" s="16" t="s">
        <v>154</v>
      </c>
      <c r="BM433" s="143" t="s">
        <v>685</v>
      </c>
    </row>
    <row r="434" spans="2:65" s="1" customFormat="1" ht="19.5">
      <c r="B434" s="31"/>
      <c r="D434" s="145" t="s">
        <v>139</v>
      </c>
      <c r="F434" s="146" t="s">
        <v>686</v>
      </c>
      <c r="I434" s="147"/>
      <c r="L434" s="31"/>
      <c r="M434" s="148"/>
      <c r="T434" s="55"/>
      <c r="AT434" s="16" t="s">
        <v>139</v>
      </c>
      <c r="AU434" s="16" t="s">
        <v>83</v>
      </c>
    </row>
    <row r="435" spans="2:65" s="1" customFormat="1" ht="11.25">
      <c r="B435" s="31"/>
      <c r="D435" s="149" t="s">
        <v>140</v>
      </c>
      <c r="F435" s="150" t="s">
        <v>687</v>
      </c>
      <c r="I435" s="147"/>
      <c r="L435" s="31"/>
      <c r="M435" s="148"/>
      <c r="T435" s="55"/>
      <c r="AT435" s="16" t="s">
        <v>140</v>
      </c>
      <c r="AU435" s="16" t="s">
        <v>83</v>
      </c>
    </row>
    <row r="436" spans="2:65" s="14" customFormat="1" ht="11.25">
      <c r="B436" s="169"/>
      <c r="D436" s="145" t="s">
        <v>142</v>
      </c>
      <c r="E436" s="170" t="s">
        <v>1</v>
      </c>
      <c r="F436" s="171" t="s">
        <v>688</v>
      </c>
      <c r="H436" s="170" t="s">
        <v>1</v>
      </c>
      <c r="I436" s="172"/>
      <c r="L436" s="169"/>
      <c r="M436" s="173"/>
      <c r="T436" s="174"/>
      <c r="AT436" s="170" t="s">
        <v>142</v>
      </c>
      <c r="AU436" s="170" t="s">
        <v>83</v>
      </c>
      <c r="AV436" s="14" t="s">
        <v>81</v>
      </c>
      <c r="AW436" s="14" t="s">
        <v>30</v>
      </c>
      <c r="AX436" s="14" t="s">
        <v>73</v>
      </c>
      <c r="AY436" s="170" t="s">
        <v>129</v>
      </c>
    </row>
    <row r="437" spans="2:65" s="12" customFormat="1" ht="22.5">
      <c r="B437" s="151"/>
      <c r="D437" s="145" t="s">
        <v>142</v>
      </c>
      <c r="E437" s="152" t="s">
        <v>1</v>
      </c>
      <c r="F437" s="153" t="s">
        <v>689</v>
      </c>
      <c r="H437" s="154">
        <v>1.8740000000000001</v>
      </c>
      <c r="I437" s="155"/>
      <c r="L437" s="151"/>
      <c r="M437" s="156"/>
      <c r="T437" s="157"/>
      <c r="AT437" s="152" t="s">
        <v>142</v>
      </c>
      <c r="AU437" s="152" t="s">
        <v>83</v>
      </c>
      <c r="AV437" s="12" t="s">
        <v>83</v>
      </c>
      <c r="AW437" s="12" t="s">
        <v>30</v>
      </c>
      <c r="AX437" s="12" t="s">
        <v>81</v>
      </c>
      <c r="AY437" s="152" t="s">
        <v>129</v>
      </c>
    </row>
    <row r="438" spans="2:65" s="1" customFormat="1" ht="33" customHeight="1">
      <c r="B438" s="131"/>
      <c r="C438" s="132" t="s">
        <v>690</v>
      </c>
      <c r="D438" s="132" t="s">
        <v>132</v>
      </c>
      <c r="E438" s="133" t="s">
        <v>691</v>
      </c>
      <c r="F438" s="134" t="s">
        <v>692</v>
      </c>
      <c r="G438" s="135" t="s">
        <v>261</v>
      </c>
      <c r="H438" s="136">
        <v>64.099999999999994</v>
      </c>
      <c r="I438" s="137"/>
      <c r="J438" s="138">
        <f>ROUND(I438*H438,2)</f>
        <v>0</v>
      </c>
      <c r="K438" s="134" t="s">
        <v>214</v>
      </c>
      <c r="L438" s="31"/>
      <c r="M438" s="139" t="s">
        <v>1</v>
      </c>
      <c r="N438" s="140" t="s">
        <v>38</v>
      </c>
      <c r="P438" s="141">
        <f>O438*H438</f>
        <v>0</v>
      </c>
      <c r="Q438" s="141">
        <v>6.0999999999999997E-4</v>
      </c>
      <c r="R438" s="141">
        <f>Q438*H438</f>
        <v>3.9100999999999997E-2</v>
      </c>
      <c r="S438" s="141">
        <v>0</v>
      </c>
      <c r="T438" s="142">
        <f>S438*H438</f>
        <v>0</v>
      </c>
      <c r="AR438" s="143" t="s">
        <v>154</v>
      </c>
      <c r="AT438" s="143" t="s">
        <v>132</v>
      </c>
      <c r="AU438" s="143" t="s">
        <v>83</v>
      </c>
      <c r="AY438" s="16" t="s">
        <v>129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6" t="s">
        <v>81</v>
      </c>
      <c r="BK438" s="144">
        <f>ROUND(I438*H438,2)</f>
        <v>0</v>
      </c>
      <c r="BL438" s="16" t="s">
        <v>154</v>
      </c>
      <c r="BM438" s="143" t="s">
        <v>693</v>
      </c>
    </row>
    <row r="439" spans="2:65" s="1" customFormat="1" ht="39">
      <c r="B439" s="31"/>
      <c r="D439" s="145" t="s">
        <v>139</v>
      </c>
      <c r="F439" s="146" t="s">
        <v>694</v>
      </c>
      <c r="I439" s="147"/>
      <c r="L439" s="31"/>
      <c r="M439" s="148"/>
      <c r="T439" s="55"/>
      <c r="AT439" s="16" t="s">
        <v>139</v>
      </c>
      <c r="AU439" s="16" t="s">
        <v>83</v>
      </c>
    </row>
    <row r="440" spans="2:65" s="1" customFormat="1" ht="11.25">
      <c r="B440" s="31"/>
      <c r="D440" s="149" t="s">
        <v>140</v>
      </c>
      <c r="F440" s="150" t="s">
        <v>695</v>
      </c>
      <c r="I440" s="147"/>
      <c r="L440" s="31"/>
      <c r="M440" s="148"/>
      <c r="T440" s="55"/>
      <c r="AT440" s="16" t="s">
        <v>140</v>
      </c>
      <c r="AU440" s="16" t="s">
        <v>83</v>
      </c>
    </row>
    <row r="441" spans="2:65" s="12" customFormat="1" ht="22.5">
      <c r="B441" s="151"/>
      <c r="D441" s="145" t="s">
        <v>142</v>
      </c>
      <c r="E441" s="152" t="s">
        <v>1</v>
      </c>
      <c r="F441" s="153" t="s">
        <v>696</v>
      </c>
      <c r="H441" s="154">
        <v>64.099999999999994</v>
      </c>
      <c r="I441" s="155"/>
      <c r="L441" s="151"/>
      <c r="M441" s="156"/>
      <c r="T441" s="157"/>
      <c r="AT441" s="152" t="s">
        <v>142</v>
      </c>
      <c r="AU441" s="152" t="s">
        <v>83</v>
      </c>
      <c r="AV441" s="12" t="s">
        <v>83</v>
      </c>
      <c r="AW441" s="12" t="s">
        <v>30</v>
      </c>
      <c r="AX441" s="12" t="s">
        <v>81</v>
      </c>
      <c r="AY441" s="152" t="s">
        <v>129</v>
      </c>
    </row>
    <row r="442" spans="2:65" s="1" customFormat="1" ht="16.5" customHeight="1">
      <c r="B442" s="131"/>
      <c r="C442" s="132" t="s">
        <v>697</v>
      </c>
      <c r="D442" s="132" t="s">
        <v>132</v>
      </c>
      <c r="E442" s="133" t="s">
        <v>698</v>
      </c>
      <c r="F442" s="134" t="s">
        <v>699</v>
      </c>
      <c r="G442" s="135" t="s">
        <v>261</v>
      </c>
      <c r="H442" s="136">
        <v>64.099999999999994</v>
      </c>
      <c r="I442" s="137"/>
      <c r="J442" s="138">
        <f>ROUND(I442*H442,2)</f>
        <v>0</v>
      </c>
      <c r="K442" s="134" t="s">
        <v>214</v>
      </c>
      <c r="L442" s="31"/>
      <c r="M442" s="139" t="s">
        <v>1</v>
      </c>
      <c r="N442" s="140" t="s">
        <v>38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154</v>
      </c>
      <c r="AT442" s="143" t="s">
        <v>132</v>
      </c>
      <c r="AU442" s="143" t="s">
        <v>83</v>
      </c>
      <c r="AY442" s="16" t="s">
        <v>129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6" t="s">
        <v>81</v>
      </c>
      <c r="BK442" s="144">
        <f>ROUND(I442*H442,2)</f>
        <v>0</v>
      </c>
      <c r="BL442" s="16" t="s">
        <v>154</v>
      </c>
      <c r="BM442" s="143" t="s">
        <v>700</v>
      </c>
    </row>
    <row r="443" spans="2:65" s="1" customFormat="1" ht="19.5">
      <c r="B443" s="31"/>
      <c r="D443" s="145" t="s">
        <v>139</v>
      </c>
      <c r="F443" s="146" t="s">
        <v>701</v>
      </c>
      <c r="I443" s="147"/>
      <c r="L443" s="31"/>
      <c r="M443" s="148"/>
      <c r="T443" s="55"/>
      <c r="AT443" s="16" t="s">
        <v>139</v>
      </c>
      <c r="AU443" s="16" t="s">
        <v>83</v>
      </c>
    </row>
    <row r="444" spans="2:65" s="1" customFormat="1" ht="11.25">
      <c r="B444" s="31"/>
      <c r="D444" s="149" t="s">
        <v>140</v>
      </c>
      <c r="F444" s="150" t="s">
        <v>702</v>
      </c>
      <c r="I444" s="147"/>
      <c r="L444" s="31"/>
      <c r="M444" s="148"/>
      <c r="T444" s="55"/>
      <c r="AT444" s="16" t="s">
        <v>140</v>
      </c>
      <c r="AU444" s="16" t="s">
        <v>83</v>
      </c>
    </row>
    <row r="445" spans="2:65" s="12" customFormat="1" ht="11.25">
      <c r="B445" s="151"/>
      <c r="D445" s="145" t="s">
        <v>142</v>
      </c>
      <c r="E445" s="152" t="s">
        <v>1</v>
      </c>
      <c r="F445" s="153" t="s">
        <v>703</v>
      </c>
      <c r="H445" s="154">
        <v>64.099999999999994</v>
      </c>
      <c r="I445" s="155"/>
      <c r="L445" s="151"/>
      <c r="M445" s="156"/>
      <c r="T445" s="157"/>
      <c r="AT445" s="152" t="s">
        <v>142</v>
      </c>
      <c r="AU445" s="152" t="s">
        <v>83</v>
      </c>
      <c r="AV445" s="12" t="s">
        <v>83</v>
      </c>
      <c r="AW445" s="12" t="s">
        <v>30</v>
      </c>
      <c r="AX445" s="12" t="s">
        <v>81</v>
      </c>
      <c r="AY445" s="152" t="s">
        <v>129</v>
      </c>
    </row>
    <row r="446" spans="2:65" s="1" customFormat="1" ht="24.2" customHeight="1">
      <c r="B446" s="131"/>
      <c r="C446" s="132" t="s">
        <v>704</v>
      </c>
      <c r="D446" s="132" t="s">
        <v>132</v>
      </c>
      <c r="E446" s="133" t="s">
        <v>705</v>
      </c>
      <c r="F446" s="134" t="s">
        <v>706</v>
      </c>
      <c r="G446" s="135" t="s">
        <v>261</v>
      </c>
      <c r="H446" s="136">
        <v>32.200000000000003</v>
      </c>
      <c r="I446" s="137"/>
      <c r="J446" s="138">
        <f>ROUND(I446*H446,2)</f>
        <v>0</v>
      </c>
      <c r="K446" s="134" t="s">
        <v>214</v>
      </c>
      <c r="L446" s="31"/>
      <c r="M446" s="139" t="s">
        <v>1</v>
      </c>
      <c r="N446" s="140" t="s">
        <v>38</v>
      </c>
      <c r="P446" s="141">
        <f>O446*H446</f>
        <v>0</v>
      </c>
      <c r="Q446" s="141">
        <v>1.0000000000000001E-5</v>
      </c>
      <c r="R446" s="141">
        <f>Q446*H446</f>
        <v>3.2200000000000007E-4</v>
      </c>
      <c r="S446" s="141">
        <v>0</v>
      </c>
      <c r="T446" s="142">
        <f>S446*H446</f>
        <v>0</v>
      </c>
      <c r="AR446" s="143" t="s">
        <v>154</v>
      </c>
      <c r="AT446" s="143" t="s">
        <v>132</v>
      </c>
      <c r="AU446" s="143" t="s">
        <v>83</v>
      </c>
      <c r="AY446" s="16" t="s">
        <v>129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6" t="s">
        <v>81</v>
      </c>
      <c r="BK446" s="144">
        <f>ROUND(I446*H446,2)</f>
        <v>0</v>
      </c>
      <c r="BL446" s="16" t="s">
        <v>154</v>
      </c>
      <c r="BM446" s="143" t="s">
        <v>707</v>
      </c>
    </row>
    <row r="447" spans="2:65" s="1" customFormat="1" ht="19.5">
      <c r="B447" s="31"/>
      <c r="D447" s="145" t="s">
        <v>139</v>
      </c>
      <c r="F447" s="146" t="s">
        <v>708</v>
      </c>
      <c r="I447" s="147"/>
      <c r="L447" s="31"/>
      <c r="M447" s="148"/>
      <c r="T447" s="55"/>
      <c r="AT447" s="16" t="s">
        <v>139</v>
      </c>
      <c r="AU447" s="16" t="s">
        <v>83</v>
      </c>
    </row>
    <row r="448" spans="2:65" s="1" customFormat="1" ht="11.25">
      <c r="B448" s="31"/>
      <c r="D448" s="149" t="s">
        <v>140</v>
      </c>
      <c r="F448" s="150" t="s">
        <v>709</v>
      </c>
      <c r="I448" s="147"/>
      <c r="L448" s="31"/>
      <c r="M448" s="148"/>
      <c r="T448" s="55"/>
      <c r="AT448" s="16" t="s">
        <v>140</v>
      </c>
      <c r="AU448" s="16" t="s">
        <v>83</v>
      </c>
    </row>
    <row r="449" spans="2:65" s="14" customFormat="1" ht="11.25">
      <c r="B449" s="169"/>
      <c r="D449" s="145" t="s">
        <v>142</v>
      </c>
      <c r="E449" s="170" t="s">
        <v>1</v>
      </c>
      <c r="F449" s="171" t="s">
        <v>710</v>
      </c>
      <c r="H449" s="170" t="s">
        <v>1</v>
      </c>
      <c r="I449" s="172"/>
      <c r="L449" s="169"/>
      <c r="M449" s="173"/>
      <c r="T449" s="174"/>
      <c r="AT449" s="170" t="s">
        <v>142</v>
      </c>
      <c r="AU449" s="170" t="s">
        <v>83</v>
      </c>
      <c r="AV449" s="14" t="s">
        <v>81</v>
      </c>
      <c r="AW449" s="14" t="s">
        <v>30</v>
      </c>
      <c r="AX449" s="14" t="s">
        <v>73</v>
      </c>
      <c r="AY449" s="170" t="s">
        <v>129</v>
      </c>
    </row>
    <row r="450" spans="2:65" s="12" customFormat="1" ht="11.25">
      <c r="B450" s="151"/>
      <c r="D450" s="145" t="s">
        <v>142</v>
      </c>
      <c r="E450" s="152" t="s">
        <v>1</v>
      </c>
      <c r="F450" s="153" t="s">
        <v>711</v>
      </c>
      <c r="H450" s="154">
        <v>12</v>
      </c>
      <c r="I450" s="155"/>
      <c r="L450" s="151"/>
      <c r="M450" s="156"/>
      <c r="T450" s="157"/>
      <c r="AT450" s="152" t="s">
        <v>142</v>
      </c>
      <c r="AU450" s="152" t="s">
        <v>83</v>
      </c>
      <c r="AV450" s="12" t="s">
        <v>83</v>
      </c>
      <c r="AW450" s="12" t="s">
        <v>30</v>
      </c>
      <c r="AX450" s="12" t="s">
        <v>73</v>
      </c>
      <c r="AY450" s="152" t="s">
        <v>129</v>
      </c>
    </row>
    <row r="451" spans="2:65" s="12" customFormat="1" ht="11.25">
      <c r="B451" s="151"/>
      <c r="D451" s="145" t="s">
        <v>142</v>
      </c>
      <c r="E451" s="152" t="s">
        <v>1</v>
      </c>
      <c r="F451" s="153" t="s">
        <v>712</v>
      </c>
      <c r="H451" s="154">
        <v>20.2</v>
      </c>
      <c r="I451" s="155"/>
      <c r="L451" s="151"/>
      <c r="M451" s="156"/>
      <c r="T451" s="157"/>
      <c r="AT451" s="152" t="s">
        <v>142</v>
      </c>
      <c r="AU451" s="152" t="s">
        <v>83</v>
      </c>
      <c r="AV451" s="12" t="s">
        <v>83</v>
      </c>
      <c r="AW451" s="12" t="s">
        <v>30</v>
      </c>
      <c r="AX451" s="12" t="s">
        <v>73</v>
      </c>
      <c r="AY451" s="152" t="s">
        <v>129</v>
      </c>
    </row>
    <row r="452" spans="2:65" s="13" customFormat="1" ht="11.25">
      <c r="B452" s="162"/>
      <c r="D452" s="145" t="s">
        <v>142</v>
      </c>
      <c r="E452" s="163" t="s">
        <v>1</v>
      </c>
      <c r="F452" s="164" t="s">
        <v>239</v>
      </c>
      <c r="H452" s="165">
        <v>32.200000000000003</v>
      </c>
      <c r="I452" s="166"/>
      <c r="L452" s="162"/>
      <c r="M452" s="167"/>
      <c r="T452" s="168"/>
      <c r="AT452" s="163" t="s">
        <v>142</v>
      </c>
      <c r="AU452" s="163" t="s">
        <v>83</v>
      </c>
      <c r="AV452" s="13" t="s">
        <v>154</v>
      </c>
      <c r="AW452" s="13" t="s">
        <v>30</v>
      </c>
      <c r="AX452" s="13" t="s">
        <v>81</v>
      </c>
      <c r="AY452" s="163" t="s">
        <v>129</v>
      </c>
    </row>
    <row r="453" spans="2:65" s="1" customFormat="1" ht="24.2" customHeight="1">
      <c r="B453" s="131"/>
      <c r="C453" s="132" t="s">
        <v>713</v>
      </c>
      <c r="D453" s="132" t="s">
        <v>132</v>
      </c>
      <c r="E453" s="133" t="s">
        <v>714</v>
      </c>
      <c r="F453" s="134" t="s">
        <v>715</v>
      </c>
      <c r="G453" s="135" t="s">
        <v>261</v>
      </c>
      <c r="H453" s="136">
        <v>56.4</v>
      </c>
      <c r="I453" s="137"/>
      <c r="J453" s="138">
        <f>ROUND(I453*H453,2)</f>
        <v>0</v>
      </c>
      <c r="K453" s="134" t="s">
        <v>214</v>
      </c>
      <c r="L453" s="31"/>
      <c r="M453" s="139" t="s">
        <v>1</v>
      </c>
      <c r="N453" s="140" t="s">
        <v>38</v>
      </c>
      <c r="P453" s="141">
        <f>O453*H453</f>
        <v>0</v>
      </c>
      <c r="Q453" s="141">
        <v>2.0000000000000002E-5</v>
      </c>
      <c r="R453" s="141">
        <f>Q453*H453</f>
        <v>1.1280000000000001E-3</v>
      </c>
      <c r="S453" s="141">
        <v>0</v>
      </c>
      <c r="T453" s="142">
        <f>S453*H453</f>
        <v>0</v>
      </c>
      <c r="AR453" s="143" t="s">
        <v>154</v>
      </c>
      <c r="AT453" s="143" t="s">
        <v>132</v>
      </c>
      <c r="AU453" s="143" t="s">
        <v>83</v>
      </c>
      <c r="AY453" s="16" t="s">
        <v>129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6" t="s">
        <v>81</v>
      </c>
      <c r="BK453" s="144">
        <f>ROUND(I453*H453,2)</f>
        <v>0</v>
      </c>
      <c r="BL453" s="16" t="s">
        <v>154</v>
      </c>
      <c r="BM453" s="143" t="s">
        <v>716</v>
      </c>
    </row>
    <row r="454" spans="2:65" s="1" customFormat="1" ht="19.5">
      <c r="B454" s="31"/>
      <c r="D454" s="145" t="s">
        <v>139</v>
      </c>
      <c r="F454" s="146" t="s">
        <v>717</v>
      </c>
      <c r="I454" s="147"/>
      <c r="L454" s="31"/>
      <c r="M454" s="148"/>
      <c r="T454" s="55"/>
      <c r="AT454" s="16" t="s">
        <v>139</v>
      </c>
      <c r="AU454" s="16" t="s">
        <v>83</v>
      </c>
    </row>
    <row r="455" spans="2:65" s="1" customFormat="1" ht="11.25">
      <c r="B455" s="31"/>
      <c r="D455" s="149" t="s">
        <v>140</v>
      </c>
      <c r="F455" s="150" t="s">
        <v>718</v>
      </c>
      <c r="I455" s="147"/>
      <c r="L455" s="31"/>
      <c r="M455" s="148"/>
      <c r="T455" s="55"/>
      <c r="AT455" s="16" t="s">
        <v>140</v>
      </c>
      <c r="AU455" s="16" t="s">
        <v>83</v>
      </c>
    </row>
    <row r="456" spans="2:65" s="14" customFormat="1" ht="11.25">
      <c r="B456" s="169"/>
      <c r="D456" s="145" t="s">
        <v>142</v>
      </c>
      <c r="E456" s="170" t="s">
        <v>1</v>
      </c>
      <c r="F456" s="171" t="s">
        <v>719</v>
      </c>
      <c r="H456" s="170" t="s">
        <v>1</v>
      </c>
      <c r="I456" s="172"/>
      <c r="L456" s="169"/>
      <c r="M456" s="173"/>
      <c r="T456" s="174"/>
      <c r="AT456" s="170" t="s">
        <v>142</v>
      </c>
      <c r="AU456" s="170" t="s">
        <v>83</v>
      </c>
      <c r="AV456" s="14" t="s">
        <v>81</v>
      </c>
      <c r="AW456" s="14" t="s">
        <v>30</v>
      </c>
      <c r="AX456" s="14" t="s">
        <v>73</v>
      </c>
      <c r="AY456" s="170" t="s">
        <v>129</v>
      </c>
    </row>
    <row r="457" spans="2:65" s="12" customFormat="1" ht="11.25">
      <c r="B457" s="151"/>
      <c r="D457" s="145" t="s">
        <v>142</v>
      </c>
      <c r="E457" s="152" t="s">
        <v>1</v>
      </c>
      <c r="F457" s="153" t="s">
        <v>720</v>
      </c>
      <c r="H457" s="154">
        <v>56.4</v>
      </c>
      <c r="I457" s="155"/>
      <c r="L457" s="151"/>
      <c r="M457" s="156"/>
      <c r="T457" s="157"/>
      <c r="AT457" s="152" t="s">
        <v>142</v>
      </c>
      <c r="AU457" s="152" t="s">
        <v>83</v>
      </c>
      <c r="AV457" s="12" t="s">
        <v>83</v>
      </c>
      <c r="AW457" s="12" t="s">
        <v>30</v>
      </c>
      <c r="AX457" s="12" t="s">
        <v>81</v>
      </c>
      <c r="AY457" s="152" t="s">
        <v>129</v>
      </c>
    </row>
    <row r="458" spans="2:65" s="1" customFormat="1" ht="24.2" customHeight="1">
      <c r="B458" s="131"/>
      <c r="C458" s="132" t="s">
        <v>721</v>
      </c>
      <c r="D458" s="132" t="s">
        <v>132</v>
      </c>
      <c r="E458" s="133" t="s">
        <v>722</v>
      </c>
      <c r="F458" s="134" t="s">
        <v>723</v>
      </c>
      <c r="G458" s="135" t="s">
        <v>261</v>
      </c>
      <c r="H458" s="136">
        <v>49.5</v>
      </c>
      <c r="I458" s="137"/>
      <c r="J458" s="138">
        <f>ROUND(I458*H458,2)</f>
        <v>0</v>
      </c>
      <c r="K458" s="134" t="s">
        <v>214</v>
      </c>
      <c r="L458" s="31"/>
      <c r="M458" s="139" t="s">
        <v>1</v>
      </c>
      <c r="N458" s="140" t="s">
        <v>38</v>
      </c>
      <c r="P458" s="141">
        <f>O458*H458</f>
        <v>0</v>
      </c>
      <c r="Q458" s="141">
        <v>1.1E-4</v>
      </c>
      <c r="R458" s="141">
        <f>Q458*H458</f>
        <v>5.4450000000000002E-3</v>
      </c>
      <c r="S458" s="141">
        <v>0</v>
      </c>
      <c r="T458" s="142">
        <f>S458*H458</f>
        <v>0</v>
      </c>
      <c r="AR458" s="143" t="s">
        <v>154</v>
      </c>
      <c r="AT458" s="143" t="s">
        <v>132</v>
      </c>
      <c r="AU458" s="143" t="s">
        <v>83</v>
      </c>
      <c r="AY458" s="16" t="s">
        <v>129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6" t="s">
        <v>81</v>
      </c>
      <c r="BK458" s="144">
        <f>ROUND(I458*H458,2)</f>
        <v>0</v>
      </c>
      <c r="BL458" s="16" t="s">
        <v>154</v>
      </c>
      <c r="BM458" s="143" t="s">
        <v>724</v>
      </c>
    </row>
    <row r="459" spans="2:65" s="1" customFormat="1" ht="19.5">
      <c r="B459" s="31"/>
      <c r="D459" s="145" t="s">
        <v>139</v>
      </c>
      <c r="F459" s="146" t="s">
        <v>725</v>
      </c>
      <c r="I459" s="147"/>
      <c r="L459" s="31"/>
      <c r="M459" s="148"/>
      <c r="T459" s="55"/>
      <c r="AT459" s="16" t="s">
        <v>139</v>
      </c>
      <c r="AU459" s="16" t="s">
        <v>83</v>
      </c>
    </row>
    <row r="460" spans="2:65" s="1" customFormat="1" ht="11.25">
      <c r="B460" s="31"/>
      <c r="D460" s="149" t="s">
        <v>140</v>
      </c>
      <c r="F460" s="150" t="s">
        <v>726</v>
      </c>
      <c r="I460" s="147"/>
      <c r="L460" s="31"/>
      <c r="M460" s="148"/>
      <c r="T460" s="55"/>
      <c r="AT460" s="16" t="s">
        <v>140</v>
      </c>
      <c r="AU460" s="16" t="s">
        <v>83</v>
      </c>
    </row>
    <row r="461" spans="2:65" s="14" customFormat="1" ht="11.25">
      <c r="B461" s="169"/>
      <c r="D461" s="145" t="s">
        <v>142</v>
      </c>
      <c r="E461" s="170" t="s">
        <v>1</v>
      </c>
      <c r="F461" s="171" t="s">
        <v>710</v>
      </c>
      <c r="H461" s="170" t="s">
        <v>1</v>
      </c>
      <c r="I461" s="172"/>
      <c r="L461" s="169"/>
      <c r="M461" s="173"/>
      <c r="T461" s="174"/>
      <c r="AT461" s="170" t="s">
        <v>142</v>
      </c>
      <c r="AU461" s="170" t="s">
        <v>83</v>
      </c>
      <c r="AV461" s="14" t="s">
        <v>81</v>
      </c>
      <c r="AW461" s="14" t="s">
        <v>30</v>
      </c>
      <c r="AX461" s="14" t="s">
        <v>73</v>
      </c>
      <c r="AY461" s="170" t="s">
        <v>129</v>
      </c>
    </row>
    <row r="462" spans="2:65" s="12" customFormat="1" ht="11.25">
      <c r="B462" s="151"/>
      <c r="D462" s="145" t="s">
        <v>142</v>
      </c>
      <c r="E462" s="152" t="s">
        <v>1</v>
      </c>
      <c r="F462" s="153" t="s">
        <v>727</v>
      </c>
      <c r="H462" s="154">
        <v>49.5</v>
      </c>
      <c r="I462" s="155"/>
      <c r="L462" s="151"/>
      <c r="M462" s="156"/>
      <c r="T462" s="157"/>
      <c r="AT462" s="152" t="s">
        <v>142</v>
      </c>
      <c r="AU462" s="152" t="s">
        <v>83</v>
      </c>
      <c r="AV462" s="12" t="s">
        <v>83</v>
      </c>
      <c r="AW462" s="12" t="s">
        <v>30</v>
      </c>
      <c r="AX462" s="12" t="s">
        <v>81</v>
      </c>
      <c r="AY462" s="152" t="s">
        <v>129</v>
      </c>
    </row>
    <row r="463" spans="2:65" s="1" customFormat="1" ht="24.2" customHeight="1">
      <c r="B463" s="131"/>
      <c r="C463" s="132" t="s">
        <v>728</v>
      </c>
      <c r="D463" s="132" t="s">
        <v>132</v>
      </c>
      <c r="E463" s="133" t="s">
        <v>729</v>
      </c>
      <c r="F463" s="134" t="s">
        <v>730</v>
      </c>
      <c r="G463" s="135" t="s">
        <v>261</v>
      </c>
      <c r="H463" s="136">
        <v>38</v>
      </c>
      <c r="I463" s="137"/>
      <c r="J463" s="138">
        <f>ROUND(I463*H463,2)</f>
        <v>0</v>
      </c>
      <c r="K463" s="134" t="s">
        <v>214</v>
      </c>
      <c r="L463" s="31"/>
      <c r="M463" s="139" t="s">
        <v>1</v>
      </c>
      <c r="N463" s="140" t="s">
        <v>38</v>
      </c>
      <c r="P463" s="141">
        <f>O463*H463</f>
        <v>0</v>
      </c>
      <c r="Q463" s="141">
        <v>0.22735</v>
      </c>
      <c r="R463" s="141">
        <f>Q463*H463</f>
        <v>8.6393000000000004</v>
      </c>
      <c r="S463" s="141">
        <v>0</v>
      </c>
      <c r="T463" s="142">
        <f>S463*H463</f>
        <v>0</v>
      </c>
      <c r="AR463" s="143" t="s">
        <v>154</v>
      </c>
      <c r="AT463" s="143" t="s">
        <v>132</v>
      </c>
      <c r="AU463" s="143" t="s">
        <v>83</v>
      </c>
      <c r="AY463" s="16" t="s">
        <v>129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6" t="s">
        <v>81</v>
      </c>
      <c r="BK463" s="144">
        <f>ROUND(I463*H463,2)</f>
        <v>0</v>
      </c>
      <c r="BL463" s="16" t="s">
        <v>154</v>
      </c>
      <c r="BM463" s="143" t="s">
        <v>731</v>
      </c>
    </row>
    <row r="464" spans="2:65" s="1" customFormat="1" ht="19.5">
      <c r="B464" s="31"/>
      <c r="D464" s="145" t="s">
        <v>139</v>
      </c>
      <c r="F464" s="146" t="s">
        <v>732</v>
      </c>
      <c r="I464" s="147"/>
      <c r="L464" s="31"/>
      <c r="M464" s="148"/>
      <c r="T464" s="55"/>
      <c r="AT464" s="16" t="s">
        <v>139</v>
      </c>
      <c r="AU464" s="16" t="s">
        <v>83</v>
      </c>
    </row>
    <row r="465" spans="2:65" s="1" customFormat="1" ht="11.25">
      <c r="B465" s="31"/>
      <c r="D465" s="149" t="s">
        <v>140</v>
      </c>
      <c r="F465" s="150" t="s">
        <v>733</v>
      </c>
      <c r="I465" s="147"/>
      <c r="L465" s="31"/>
      <c r="M465" s="148"/>
      <c r="T465" s="55"/>
      <c r="AT465" s="16" t="s">
        <v>140</v>
      </c>
      <c r="AU465" s="16" t="s">
        <v>83</v>
      </c>
    </row>
    <row r="466" spans="2:65" s="12" customFormat="1" ht="22.5">
      <c r="B466" s="151"/>
      <c r="D466" s="145" t="s">
        <v>142</v>
      </c>
      <c r="E466" s="152" t="s">
        <v>1</v>
      </c>
      <c r="F466" s="153" t="s">
        <v>734</v>
      </c>
      <c r="H466" s="154">
        <v>38</v>
      </c>
      <c r="I466" s="155"/>
      <c r="L466" s="151"/>
      <c r="M466" s="156"/>
      <c r="T466" s="157"/>
      <c r="AT466" s="152" t="s">
        <v>142</v>
      </c>
      <c r="AU466" s="152" t="s">
        <v>83</v>
      </c>
      <c r="AV466" s="12" t="s">
        <v>83</v>
      </c>
      <c r="AW466" s="12" t="s">
        <v>30</v>
      </c>
      <c r="AX466" s="12" t="s">
        <v>81</v>
      </c>
      <c r="AY466" s="152" t="s">
        <v>129</v>
      </c>
    </row>
    <row r="467" spans="2:65" s="1" customFormat="1" ht="24.2" customHeight="1">
      <c r="B467" s="131"/>
      <c r="C467" s="175" t="s">
        <v>735</v>
      </c>
      <c r="D467" s="175" t="s">
        <v>324</v>
      </c>
      <c r="E467" s="176" t="s">
        <v>736</v>
      </c>
      <c r="F467" s="177" t="s">
        <v>737</v>
      </c>
      <c r="G467" s="178" t="s">
        <v>261</v>
      </c>
      <c r="H467" s="179">
        <v>38</v>
      </c>
      <c r="I467" s="180"/>
      <c r="J467" s="181">
        <f>ROUND(I467*H467,2)</f>
        <v>0</v>
      </c>
      <c r="K467" s="177" t="s">
        <v>214</v>
      </c>
      <c r="L467" s="182"/>
      <c r="M467" s="183" t="s">
        <v>1</v>
      </c>
      <c r="N467" s="184" t="s">
        <v>38</v>
      </c>
      <c r="P467" s="141">
        <f>O467*H467</f>
        <v>0</v>
      </c>
      <c r="Q467" s="141">
        <v>0.35</v>
      </c>
      <c r="R467" s="141">
        <f>Q467*H467</f>
        <v>13.299999999999999</v>
      </c>
      <c r="S467" s="141">
        <v>0</v>
      </c>
      <c r="T467" s="142">
        <f>S467*H467</f>
        <v>0</v>
      </c>
      <c r="AR467" s="143" t="s">
        <v>176</v>
      </c>
      <c r="AT467" s="143" t="s">
        <v>324</v>
      </c>
      <c r="AU467" s="143" t="s">
        <v>83</v>
      </c>
      <c r="AY467" s="16" t="s">
        <v>129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6" t="s">
        <v>81</v>
      </c>
      <c r="BK467" s="144">
        <f>ROUND(I467*H467,2)</f>
        <v>0</v>
      </c>
      <c r="BL467" s="16" t="s">
        <v>154</v>
      </c>
      <c r="BM467" s="143" t="s">
        <v>738</v>
      </c>
    </row>
    <row r="468" spans="2:65" s="1" customFormat="1" ht="19.5">
      <c r="B468" s="31"/>
      <c r="D468" s="145" t="s">
        <v>139</v>
      </c>
      <c r="F468" s="146" t="s">
        <v>737</v>
      </c>
      <c r="I468" s="147"/>
      <c r="L468" s="31"/>
      <c r="M468" s="148"/>
      <c r="T468" s="55"/>
      <c r="AT468" s="16" t="s">
        <v>139</v>
      </c>
      <c r="AU468" s="16" t="s">
        <v>83</v>
      </c>
    </row>
    <row r="469" spans="2:65" s="1" customFormat="1" ht="24.2" customHeight="1">
      <c r="B469" s="131"/>
      <c r="C469" s="132" t="s">
        <v>739</v>
      </c>
      <c r="D469" s="132" t="s">
        <v>132</v>
      </c>
      <c r="E469" s="133" t="s">
        <v>740</v>
      </c>
      <c r="F469" s="134" t="s">
        <v>741</v>
      </c>
      <c r="G469" s="135" t="s">
        <v>554</v>
      </c>
      <c r="H469" s="136">
        <v>4</v>
      </c>
      <c r="I469" s="137"/>
      <c r="J469" s="138">
        <f>ROUND(I469*H469,2)</f>
        <v>0</v>
      </c>
      <c r="K469" s="134" t="s">
        <v>214</v>
      </c>
      <c r="L469" s="31"/>
      <c r="M469" s="139" t="s">
        <v>1</v>
      </c>
      <c r="N469" s="140" t="s">
        <v>38</v>
      </c>
      <c r="P469" s="141">
        <f>O469*H469</f>
        <v>0</v>
      </c>
      <c r="Q469" s="141">
        <v>1.2149999999999999E-2</v>
      </c>
      <c r="R469" s="141">
        <f>Q469*H469</f>
        <v>4.8599999999999997E-2</v>
      </c>
      <c r="S469" s="141">
        <v>0</v>
      </c>
      <c r="T469" s="142">
        <f>S469*H469</f>
        <v>0</v>
      </c>
      <c r="AR469" s="143" t="s">
        <v>154</v>
      </c>
      <c r="AT469" s="143" t="s">
        <v>132</v>
      </c>
      <c r="AU469" s="143" t="s">
        <v>83</v>
      </c>
      <c r="AY469" s="16" t="s">
        <v>129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6" t="s">
        <v>81</v>
      </c>
      <c r="BK469" s="144">
        <f>ROUND(I469*H469,2)</f>
        <v>0</v>
      </c>
      <c r="BL469" s="16" t="s">
        <v>154</v>
      </c>
      <c r="BM469" s="143" t="s">
        <v>742</v>
      </c>
    </row>
    <row r="470" spans="2:65" s="1" customFormat="1" ht="19.5">
      <c r="B470" s="31"/>
      <c r="D470" s="145" t="s">
        <v>139</v>
      </c>
      <c r="F470" s="146" t="s">
        <v>743</v>
      </c>
      <c r="I470" s="147"/>
      <c r="L470" s="31"/>
      <c r="M470" s="148"/>
      <c r="T470" s="55"/>
      <c r="AT470" s="16" t="s">
        <v>139</v>
      </c>
      <c r="AU470" s="16" t="s">
        <v>83</v>
      </c>
    </row>
    <row r="471" spans="2:65" s="1" customFormat="1" ht="11.25">
      <c r="B471" s="31"/>
      <c r="D471" s="149" t="s">
        <v>140</v>
      </c>
      <c r="F471" s="150" t="s">
        <v>744</v>
      </c>
      <c r="I471" s="147"/>
      <c r="L471" s="31"/>
      <c r="M471" s="148"/>
      <c r="T471" s="55"/>
      <c r="AT471" s="16" t="s">
        <v>140</v>
      </c>
      <c r="AU471" s="16" t="s">
        <v>83</v>
      </c>
    </row>
    <row r="472" spans="2:65" s="1" customFormat="1" ht="24.2" customHeight="1">
      <c r="B472" s="131"/>
      <c r="C472" s="175" t="s">
        <v>745</v>
      </c>
      <c r="D472" s="175" t="s">
        <v>324</v>
      </c>
      <c r="E472" s="176" t="s">
        <v>746</v>
      </c>
      <c r="F472" s="177" t="s">
        <v>747</v>
      </c>
      <c r="G472" s="178" t="s">
        <v>554</v>
      </c>
      <c r="H472" s="179">
        <v>4</v>
      </c>
      <c r="I472" s="180"/>
      <c r="J472" s="181">
        <f>ROUND(I472*H472,2)</f>
        <v>0</v>
      </c>
      <c r="K472" s="177" t="s">
        <v>214</v>
      </c>
      <c r="L472" s="182"/>
      <c r="M472" s="183" t="s">
        <v>1</v>
      </c>
      <c r="N472" s="184" t="s">
        <v>38</v>
      </c>
      <c r="P472" s="141">
        <f>O472*H472</f>
        <v>0</v>
      </c>
      <c r="Q472" s="141">
        <v>7.5999999999999998E-2</v>
      </c>
      <c r="R472" s="141">
        <f>Q472*H472</f>
        <v>0.30399999999999999</v>
      </c>
      <c r="S472" s="141">
        <v>0</v>
      </c>
      <c r="T472" s="142">
        <f>S472*H472</f>
        <v>0</v>
      </c>
      <c r="AR472" s="143" t="s">
        <v>176</v>
      </c>
      <c r="AT472" s="143" t="s">
        <v>324</v>
      </c>
      <c r="AU472" s="143" t="s">
        <v>83</v>
      </c>
      <c r="AY472" s="16" t="s">
        <v>129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6" t="s">
        <v>81</v>
      </c>
      <c r="BK472" s="144">
        <f>ROUND(I472*H472,2)</f>
        <v>0</v>
      </c>
      <c r="BL472" s="16" t="s">
        <v>154</v>
      </c>
      <c r="BM472" s="143" t="s">
        <v>748</v>
      </c>
    </row>
    <row r="473" spans="2:65" s="1" customFormat="1" ht="11.25">
      <c r="B473" s="31"/>
      <c r="D473" s="145" t="s">
        <v>139</v>
      </c>
      <c r="F473" s="146" t="s">
        <v>747</v>
      </c>
      <c r="I473" s="147"/>
      <c r="L473" s="31"/>
      <c r="M473" s="148"/>
      <c r="T473" s="55"/>
      <c r="AT473" s="16" t="s">
        <v>139</v>
      </c>
      <c r="AU473" s="16" t="s">
        <v>83</v>
      </c>
    </row>
    <row r="474" spans="2:65" s="1" customFormat="1" ht="24.2" customHeight="1">
      <c r="B474" s="131"/>
      <c r="C474" s="132" t="s">
        <v>749</v>
      </c>
      <c r="D474" s="132" t="s">
        <v>132</v>
      </c>
      <c r="E474" s="133" t="s">
        <v>750</v>
      </c>
      <c r="F474" s="134" t="s">
        <v>751</v>
      </c>
      <c r="G474" s="135" t="s">
        <v>554</v>
      </c>
      <c r="H474" s="136">
        <v>2</v>
      </c>
      <c r="I474" s="137"/>
      <c r="J474" s="138">
        <f>ROUND(I474*H474,2)</f>
        <v>0</v>
      </c>
      <c r="K474" s="134" t="s">
        <v>214</v>
      </c>
      <c r="L474" s="31"/>
      <c r="M474" s="139" t="s">
        <v>1</v>
      </c>
      <c r="N474" s="140" t="s">
        <v>38</v>
      </c>
      <c r="P474" s="141">
        <f>O474*H474</f>
        <v>0</v>
      </c>
      <c r="Q474" s="141">
        <v>0.22735</v>
      </c>
      <c r="R474" s="141">
        <f>Q474*H474</f>
        <v>0.45469999999999999</v>
      </c>
      <c r="S474" s="141">
        <v>0</v>
      </c>
      <c r="T474" s="142">
        <f>S474*H474</f>
        <v>0</v>
      </c>
      <c r="AR474" s="143" t="s">
        <v>154</v>
      </c>
      <c r="AT474" s="143" t="s">
        <v>132</v>
      </c>
      <c r="AU474" s="143" t="s">
        <v>83</v>
      </c>
      <c r="AY474" s="16" t="s">
        <v>129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6" t="s">
        <v>81</v>
      </c>
      <c r="BK474" s="144">
        <f>ROUND(I474*H474,2)</f>
        <v>0</v>
      </c>
      <c r="BL474" s="16" t="s">
        <v>154</v>
      </c>
      <c r="BM474" s="143" t="s">
        <v>752</v>
      </c>
    </row>
    <row r="475" spans="2:65" s="1" customFormat="1" ht="19.5">
      <c r="B475" s="31"/>
      <c r="D475" s="145" t="s">
        <v>139</v>
      </c>
      <c r="F475" s="146" t="s">
        <v>753</v>
      </c>
      <c r="I475" s="147"/>
      <c r="L475" s="31"/>
      <c r="M475" s="148"/>
      <c r="T475" s="55"/>
      <c r="AT475" s="16" t="s">
        <v>139</v>
      </c>
      <c r="AU475" s="16" t="s">
        <v>83</v>
      </c>
    </row>
    <row r="476" spans="2:65" s="1" customFormat="1" ht="11.25">
      <c r="B476" s="31"/>
      <c r="D476" s="149" t="s">
        <v>140</v>
      </c>
      <c r="F476" s="150" t="s">
        <v>754</v>
      </c>
      <c r="I476" s="147"/>
      <c r="L476" s="31"/>
      <c r="M476" s="148"/>
      <c r="T476" s="55"/>
      <c r="AT476" s="16" t="s">
        <v>140</v>
      </c>
      <c r="AU476" s="16" t="s">
        <v>83</v>
      </c>
    </row>
    <row r="477" spans="2:65" s="1" customFormat="1" ht="24.2" customHeight="1">
      <c r="B477" s="131"/>
      <c r="C477" s="175" t="s">
        <v>755</v>
      </c>
      <c r="D477" s="175" t="s">
        <v>324</v>
      </c>
      <c r="E477" s="176" t="s">
        <v>756</v>
      </c>
      <c r="F477" s="177" t="s">
        <v>757</v>
      </c>
      <c r="G477" s="178" t="s">
        <v>554</v>
      </c>
      <c r="H477" s="179">
        <v>2</v>
      </c>
      <c r="I477" s="180"/>
      <c r="J477" s="181">
        <f>ROUND(I477*H477,2)</f>
        <v>0</v>
      </c>
      <c r="K477" s="177" t="s">
        <v>214</v>
      </c>
      <c r="L477" s="182"/>
      <c r="M477" s="183" t="s">
        <v>1</v>
      </c>
      <c r="N477" s="184" t="s">
        <v>38</v>
      </c>
      <c r="P477" s="141">
        <f>O477*H477</f>
        <v>0</v>
      </c>
      <c r="Q477" s="141">
        <v>0.41299999999999998</v>
      </c>
      <c r="R477" s="141">
        <f>Q477*H477</f>
        <v>0.82599999999999996</v>
      </c>
      <c r="S477" s="141">
        <v>0</v>
      </c>
      <c r="T477" s="142">
        <f>S477*H477</f>
        <v>0</v>
      </c>
      <c r="AR477" s="143" t="s">
        <v>176</v>
      </c>
      <c r="AT477" s="143" t="s">
        <v>324</v>
      </c>
      <c r="AU477" s="143" t="s">
        <v>83</v>
      </c>
      <c r="AY477" s="16" t="s">
        <v>129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6" t="s">
        <v>81</v>
      </c>
      <c r="BK477" s="144">
        <f>ROUND(I477*H477,2)</f>
        <v>0</v>
      </c>
      <c r="BL477" s="16" t="s">
        <v>154</v>
      </c>
      <c r="BM477" s="143" t="s">
        <v>758</v>
      </c>
    </row>
    <row r="478" spans="2:65" s="1" customFormat="1" ht="19.5">
      <c r="B478" s="31"/>
      <c r="D478" s="145" t="s">
        <v>139</v>
      </c>
      <c r="F478" s="146" t="s">
        <v>757</v>
      </c>
      <c r="I478" s="147"/>
      <c r="L478" s="31"/>
      <c r="M478" s="148"/>
      <c r="T478" s="55"/>
      <c r="AT478" s="16" t="s">
        <v>139</v>
      </c>
      <c r="AU478" s="16" t="s">
        <v>83</v>
      </c>
    </row>
    <row r="479" spans="2:65" s="1" customFormat="1" ht="24.2" customHeight="1">
      <c r="B479" s="131"/>
      <c r="C479" s="132" t="s">
        <v>759</v>
      </c>
      <c r="D479" s="132" t="s">
        <v>132</v>
      </c>
      <c r="E479" s="133" t="s">
        <v>760</v>
      </c>
      <c r="F479" s="134" t="s">
        <v>761</v>
      </c>
      <c r="G479" s="135" t="s">
        <v>554</v>
      </c>
      <c r="H479" s="136">
        <v>2</v>
      </c>
      <c r="I479" s="137"/>
      <c r="J479" s="138">
        <f>ROUND(I479*H479,2)</f>
        <v>0</v>
      </c>
      <c r="K479" s="134" t="s">
        <v>214</v>
      </c>
      <c r="L479" s="31"/>
      <c r="M479" s="139" t="s">
        <v>1</v>
      </c>
      <c r="N479" s="140" t="s">
        <v>38</v>
      </c>
      <c r="P479" s="141">
        <f>O479*H479</f>
        <v>0</v>
      </c>
      <c r="Q479" s="141">
        <v>0.37164000000000003</v>
      </c>
      <c r="R479" s="141">
        <f>Q479*H479</f>
        <v>0.74328000000000005</v>
      </c>
      <c r="S479" s="141">
        <v>0</v>
      </c>
      <c r="T479" s="142">
        <f>S479*H479</f>
        <v>0</v>
      </c>
      <c r="AR479" s="143" t="s">
        <v>154</v>
      </c>
      <c r="AT479" s="143" t="s">
        <v>132</v>
      </c>
      <c r="AU479" s="143" t="s">
        <v>83</v>
      </c>
      <c r="AY479" s="16" t="s">
        <v>129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6" t="s">
        <v>81</v>
      </c>
      <c r="BK479" s="144">
        <f>ROUND(I479*H479,2)</f>
        <v>0</v>
      </c>
      <c r="BL479" s="16" t="s">
        <v>154</v>
      </c>
      <c r="BM479" s="143" t="s">
        <v>762</v>
      </c>
    </row>
    <row r="480" spans="2:65" s="1" customFormat="1" ht="19.5">
      <c r="B480" s="31"/>
      <c r="D480" s="145" t="s">
        <v>139</v>
      </c>
      <c r="F480" s="146" t="s">
        <v>763</v>
      </c>
      <c r="I480" s="147"/>
      <c r="L480" s="31"/>
      <c r="M480" s="148"/>
      <c r="T480" s="55"/>
      <c r="AT480" s="16" t="s">
        <v>139</v>
      </c>
      <c r="AU480" s="16" t="s">
        <v>83</v>
      </c>
    </row>
    <row r="481" spans="2:65" s="1" customFormat="1" ht="11.25">
      <c r="B481" s="31"/>
      <c r="D481" s="149" t="s">
        <v>140</v>
      </c>
      <c r="F481" s="150" t="s">
        <v>764</v>
      </c>
      <c r="I481" s="147"/>
      <c r="L481" s="31"/>
      <c r="M481" s="148"/>
      <c r="T481" s="55"/>
      <c r="AT481" s="16" t="s">
        <v>140</v>
      </c>
      <c r="AU481" s="16" t="s">
        <v>83</v>
      </c>
    </row>
    <row r="482" spans="2:65" s="1" customFormat="1" ht="24.2" customHeight="1">
      <c r="B482" s="131"/>
      <c r="C482" s="175" t="s">
        <v>765</v>
      </c>
      <c r="D482" s="175" t="s">
        <v>324</v>
      </c>
      <c r="E482" s="176" t="s">
        <v>766</v>
      </c>
      <c r="F482" s="177" t="s">
        <v>767</v>
      </c>
      <c r="G482" s="178" t="s">
        <v>554</v>
      </c>
      <c r="H482" s="179">
        <v>2</v>
      </c>
      <c r="I482" s="180"/>
      <c r="J482" s="181">
        <f>ROUND(I482*H482,2)</f>
        <v>0</v>
      </c>
      <c r="K482" s="177" t="s">
        <v>214</v>
      </c>
      <c r="L482" s="182"/>
      <c r="M482" s="183" t="s">
        <v>1</v>
      </c>
      <c r="N482" s="184" t="s">
        <v>38</v>
      </c>
      <c r="P482" s="141">
        <f>O482*H482</f>
        <v>0</v>
      </c>
      <c r="Q482" s="141">
        <v>0.309</v>
      </c>
      <c r="R482" s="141">
        <f>Q482*H482</f>
        <v>0.61799999999999999</v>
      </c>
      <c r="S482" s="141">
        <v>0</v>
      </c>
      <c r="T482" s="142">
        <f>S482*H482</f>
        <v>0</v>
      </c>
      <c r="AR482" s="143" t="s">
        <v>176</v>
      </c>
      <c r="AT482" s="143" t="s">
        <v>324</v>
      </c>
      <c r="AU482" s="143" t="s">
        <v>83</v>
      </c>
      <c r="AY482" s="16" t="s">
        <v>129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6" t="s">
        <v>81</v>
      </c>
      <c r="BK482" s="144">
        <f>ROUND(I482*H482,2)</f>
        <v>0</v>
      </c>
      <c r="BL482" s="16" t="s">
        <v>154</v>
      </c>
      <c r="BM482" s="143" t="s">
        <v>768</v>
      </c>
    </row>
    <row r="483" spans="2:65" s="1" customFormat="1" ht="19.5">
      <c r="B483" s="31"/>
      <c r="D483" s="145" t="s">
        <v>139</v>
      </c>
      <c r="F483" s="146" t="s">
        <v>767</v>
      </c>
      <c r="I483" s="147"/>
      <c r="L483" s="31"/>
      <c r="M483" s="148"/>
      <c r="T483" s="55"/>
      <c r="AT483" s="16" t="s">
        <v>139</v>
      </c>
      <c r="AU483" s="16" t="s">
        <v>83</v>
      </c>
    </row>
    <row r="484" spans="2:65" s="1" customFormat="1" ht="24.2" customHeight="1">
      <c r="B484" s="131"/>
      <c r="C484" s="132" t="s">
        <v>769</v>
      </c>
      <c r="D484" s="132" t="s">
        <v>132</v>
      </c>
      <c r="E484" s="133" t="s">
        <v>770</v>
      </c>
      <c r="F484" s="134" t="s">
        <v>771</v>
      </c>
      <c r="G484" s="135" t="s">
        <v>554</v>
      </c>
      <c r="H484" s="136">
        <v>19</v>
      </c>
      <c r="I484" s="137"/>
      <c r="J484" s="138">
        <f>ROUND(I484*H484,2)</f>
        <v>0</v>
      </c>
      <c r="K484" s="134" t="s">
        <v>1</v>
      </c>
      <c r="L484" s="31"/>
      <c r="M484" s="139" t="s">
        <v>1</v>
      </c>
      <c r="N484" s="140" t="s">
        <v>38</v>
      </c>
      <c r="P484" s="141">
        <f>O484*H484</f>
        <v>0</v>
      </c>
      <c r="Q484" s="141">
        <v>0</v>
      </c>
      <c r="R484" s="141">
        <f>Q484*H484</f>
        <v>0</v>
      </c>
      <c r="S484" s="141">
        <v>8.3300000000000006E-3</v>
      </c>
      <c r="T484" s="142">
        <f>S484*H484</f>
        <v>0.15827000000000002</v>
      </c>
      <c r="AR484" s="143" t="s">
        <v>154</v>
      </c>
      <c r="AT484" s="143" t="s">
        <v>132</v>
      </c>
      <c r="AU484" s="143" t="s">
        <v>83</v>
      </c>
      <c r="AY484" s="16" t="s">
        <v>129</v>
      </c>
      <c r="BE484" s="144">
        <f>IF(N484="základní",J484,0)</f>
        <v>0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6" t="s">
        <v>81</v>
      </c>
      <c r="BK484" s="144">
        <f>ROUND(I484*H484,2)</f>
        <v>0</v>
      </c>
      <c r="BL484" s="16" t="s">
        <v>154</v>
      </c>
      <c r="BM484" s="143" t="s">
        <v>772</v>
      </c>
    </row>
    <row r="485" spans="2:65" s="1" customFormat="1" ht="29.25">
      <c r="B485" s="31"/>
      <c r="D485" s="145" t="s">
        <v>139</v>
      </c>
      <c r="F485" s="146" t="s">
        <v>773</v>
      </c>
      <c r="I485" s="147"/>
      <c r="L485" s="31"/>
      <c r="M485" s="148"/>
      <c r="T485" s="55"/>
      <c r="AT485" s="16" t="s">
        <v>139</v>
      </c>
      <c r="AU485" s="16" t="s">
        <v>83</v>
      </c>
    </row>
    <row r="486" spans="2:65" s="12" customFormat="1" ht="22.5">
      <c r="B486" s="151"/>
      <c r="D486" s="145" t="s">
        <v>142</v>
      </c>
      <c r="E486" s="152" t="s">
        <v>1</v>
      </c>
      <c r="F486" s="153" t="s">
        <v>774</v>
      </c>
      <c r="H486" s="154">
        <v>19</v>
      </c>
      <c r="I486" s="155"/>
      <c r="L486" s="151"/>
      <c r="M486" s="156"/>
      <c r="T486" s="157"/>
      <c r="AT486" s="152" t="s">
        <v>142</v>
      </c>
      <c r="AU486" s="152" t="s">
        <v>83</v>
      </c>
      <c r="AV486" s="12" t="s">
        <v>83</v>
      </c>
      <c r="AW486" s="12" t="s">
        <v>30</v>
      </c>
      <c r="AX486" s="12" t="s">
        <v>81</v>
      </c>
      <c r="AY486" s="152" t="s">
        <v>129</v>
      </c>
    </row>
    <row r="487" spans="2:65" s="1" customFormat="1" ht="24.2" customHeight="1">
      <c r="B487" s="131"/>
      <c r="C487" s="132" t="s">
        <v>775</v>
      </c>
      <c r="D487" s="132" t="s">
        <v>132</v>
      </c>
      <c r="E487" s="133" t="s">
        <v>776</v>
      </c>
      <c r="F487" s="134" t="s">
        <v>777</v>
      </c>
      <c r="G487" s="135" t="s">
        <v>261</v>
      </c>
      <c r="H487" s="136">
        <v>0.2</v>
      </c>
      <c r="I487" s="137"/>
      <c r="J487" s="138">
        <f>ROUND(I487*H487,2)</f>
        <v>0</v>
      </c>
      <c r="K487" s="134" t="s">
        <v>214</v>
      </c>
      <c r="L487" s="31"/>
      <c r="M487" s="139" t="s">
        <v>1</v>
      </c>
      <c r="N487" s="140" t="s">
        <v>38</v>
      </c>
      <c r="P487" s="141">
        <f>O487*H487</f>
        <v>0</v>
      </c>
      <c r="Q487" s="141">
        <v>1.23E-3</v>
      </c>
      <c r="R487" s="141">
        <f>Q487*H487</f>
        <v>2.4600000000000002E-4</v>
      </c>
      <c r="S487" s="141">
        <v>1.7000000000000001E-2</v>
      </c>
      <c r="T487" s="142">
        <f>S487*H487</f>
        <v>3.4000000000000002E-3</v>
      </c>
      <c r="AR487" s="143" t="s">
        <v>154</v>
      </c>
      <c r="AT487" s="143" t="s">
        <v>132</v>
      </c>
      <c r="AU487" s="143" t="s">
        <v>83</v>
      </c>
      <c r="AY487" s="16" t="s">
        <v>129</v>
      </c>
      <c r="BE487" s="144">
        <f>IF(N487="základní",J487,0)</f>
        <v>0</v>
      </c>
      <c r="BF487" s="144">
        <f>IF(N487="snížená",J487,0)</f>
        <v>0</v>
      </c>
      <c r="BG487" s="144">
        <f>IF(N487="zákl. přenesená",J487,0)</f>
        <v>0</v>
      </c>
      <c r="BH487" s="144">
        <f>IF(N487="sníž. přenesená",J487,0)</f>
        <v>0</v>
      </c>
      <c r="BI487" s="144">
        <f>IF(N487="nulová",J487,0)</f>
        <v>0</v>
      </c>
      <c r="BJ487" s="16" t="s">
        <v>81</v>
      </c>
      <c r="BK487" s="144">
        <f>ROUND(I487*H487,2)</f>
        <v>0</v>
      </c>
      <c r="BL487" s="16" t="s">
        <v>154</v>
      </c>
      <c r="BM487" s="143" t="s">
        <v>778</v>
      </c>
    </row>
    <row r="488" spans="2:65" s="1" customFormat="1" ht="29.25">
      <c r="B488" s="31"/>
      <c r="D488" s="145" t="s">
        <v>139</v>
      </c>
      <c r="F488" s="146" t="s">
        <v>779</v>
      </c>
      <c r="I488" s="147"/>
      <c r="L488" s="31"/>
      <c r="M488" s="148"/>
      <c r="T488" s="55"/>
      <c r="AT488" s="16" t="s">
        <v>139</v>
      </c>
      <c r="AU488" s="16" t="s">
        <v>83</v>
      </c>
    </row>
    <row r="489" spans="2:65" s="1" customFormat="1" ht="11.25">
      <c r="B489" s="31"/>
      <c r="D489" s="149" t="s">
        <v>140</v>
      </c>
      <c r="F489" s="150" t="s">
        <v>780</v>
      </c>
      <c r="I489" s="147"/>
      <c r="L489" s="31"/>
      <c r="M489" s="148"/>
      <c r="T489" s="55"/>
      <c r="AT489" s="16" t="s">
        <v>140</v>
      </c>
      <c r="AU489" s="16" t="s">
        <v>83</v>
      </c>
    </row>
    <row r="490" spans="2:65" s="12" customFormat="1" ht="11.25">
      <c r="B490" s="151"/>
      <c r="D490" s="145" t="s">
        <v>142</v>
      </c>
      <c r="E490" s="152" t="s">
        <v>1</v>
      </c>
      <c r="F490" s="153" t="s">
        <v>781</v>
      </c>
      <c r="H490" s="154">
        <v>0.2</v>
      </c>
      <c r="I490" s="155"/>
      <c r="L490" s="151"/>
      <c r="M490" s="156"/>
      <c r="T490" s="157"/>
      <c r="AT490" s="152" t="s">
        <v>142</v>
      </c>
      <c r="AU490" s="152" t="s">
        <v>83</v>
      </c>
      <c r="AV490" s="12" t="s">
        <v>83</v>
      </c>
      <c r="AW490" s="12" t="s">
        <v>30</v>
      </c>
      <c r="AX490" s="12" t="s">
        <v>81</v>
      </c>
      <c r="AY490" s="152" t="s">
        <v>129</v>
      </c>
    </row>
    <row r="491" spans="2:65" s="1" customFormat="1" ht="24.2" customHeight="1">
      <c r="B491" s="131"/>
      <c r="C491" s="132" t="s">
        <v>782</v>
      </c>
      <c r="D491" s="132" t="s">
        <v>132</v>
      </c>
      <c r="E491" s="133" t="s">
        <v>783</v>
      </c>
      <c r="F491" s="134" t="s">
        <v>784</v>
      </c>
      <c r="G491" s="135" t="s">
        <v>213</v>
      </c>
      <c r="H491" s="136">
        <v>217.6</v>
      </c>
      <c r="I491" s="137"/>
      <c r="J491" s="138">
        <f>ROUND(I491*H491,2)</f>
        <v>0</v>
      </c>
      <c r="K491" s="134" t="s">
        <v>214</v>
      </c>
      <c r="L491" s="31"/>
      <c r="M491" s="139" t="s">
        <v>1</v>
      </c>
      <c r="N491" s="140" t="s">
        <v>38</v>
      </c>
      <c r="P491" s="141">
        <f>O491*H491</f>
        <v>0</v>
      </c>
      <c r="Q491" s="141">
        <v>0</v>
      </c>
      <c r="R491" s="141">
        <f>Q491*H491</f>
        <v>0</v>
      </c>
      <c r="S491" s="141">
        <v>0</v>
      </c>
      <c r="T491" s="142">
        <f>S491*H491</f>
        <v>0</v>
      </c>
      <c r="AR491" s="143" t="s">
        <v>154</v>
      </c>
      <c r="AT491" s="143" t="s">
        <v>132</v>
      </c>
      <c r="AU491" s="143" t="s">
        <v>83</v>
      </c>
      <c r="AY491" s="16" t="s">
        <v>129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6" t="s">
        <v>81</v>
      </c>
      <c r="BK491" s="144">
        <f>ROUND(I491*H491,2)</f>
        <v>0</v>
      </c>
      <c r="BL491" s="16" t="s">
        <v>154</v>
      </c>
      <c r="BM491" s="143" t="s">
        <v>785</v>
      </c>
    </row>
    <row r="492" spans="2:65" s="1" customFormat="1" ht="39">
      <c r="B492" s="31"/>
      <c r="D492" s="145" t="s">
        <v>139</v>
      </c>
      <c r="F492" s="146" t="s">
        <v>786</v>
      </c>
      <c r="I492" s="147"/>
      <c r="L492" s="31"/>
      <c r="M492" s="148"/>
      <c r="T492" s="55"/>
      <c r="AT492" s="16" t="s">
        <v>139</v>
      </c>
      <c r="AU492" s="16" t="s">
        <v>83</v>
      </c>
    </row>
    <row r="493" spans="2:65" s="1" customFormat="1" ht="11.25">
      <c r="B493" s="31"/>
      <c r="D493" s="149" t="s">
        <v>140</v>
      </c>
      <c r="F493" s="150" t="s">
        <v>787</v>
      </c>
      <c r="I493" s="147"/>
      <c r="L493" s="31"/>
      <c r="M493" s="148"/>
      <c r="T493" s="55"/>
      <c r="AT493" s="16" t="s">
        <v>140</v>
      </c>
      <c r="AU493" s="16" t="s">
        <v>83</v>
      </c>
    </row>
    <row r="494" spans="2:65" s="14" customFormat="1" ht="22.5">
      <c r="B494" s="169"/>
      <c r="D494" s="145" t="s">
        <v>142</v>
      </c>
      <c r="E494" s="170" t="s">
        <v>1</v>
      </c>
      <c r="F494" s="171" t="s">
        <v>788</v>
      </c>
      <c r="H494" s="170" t="s">
        <v>1</v>
      </c>
      <c r="I494" s="172"/>
      <c r="L494" s="169"/>
      <c r="M494" s="173"/>
      <c r="T494" s="174"/>
      <c r="AT494" s="170" t="s">
        <v>142</v>
      </c>
      <c r="AU494" s="170" t="s">
        <v>83</v>
      </c>
      <c r="AV494" s="14" t="s">
        <v>81</v>
      </c>
      <c r="AW494" s="14" t="s">
        <v>30</v>
      </c>
      <c r="AX494" s="14" t="s">
        <v>73</v>
      </c>
      <c r="AY494" s="170" t="s">
        <v>129</v>
      </c>
    </row>
    <row r="495" spans="2:65" s="12" customFormat="1" ht="22.5">
      <c r="B495" s="151"/>
      <c r="D495" s="145" t="s">
        <v>142</v>
      </c>
      <c r="E495" s="152" t="s">
        <v>1</v>
      </c>
      <c r="F495" s="153" t="s">
        <v>218</v>
      </c>
      <c r="H495" s="154">
        <v>67.2</v>
      </c>
      <c r="I495" s="155"/>
      <c r="L495" s="151"/>
      <c r="M495" s="156"/>
      <c r="T495" s="157"/>
      <c r="AT495" s="152" t="s">
        <v>142</v>
      </c>
      <c r="AU495" s="152" t="s">
        <v>83</v>
      </c>
      <c r="AV495" s="12" t="s">
        <v>83</v>
      </c>
      <c r="AW495" s="12" t="s">
        <v>30</v>
      </c>
      <c r="AX495" s="12" t="s">
        <v>73</v>
      </c>
      <c r="AY495" s="152" t="s">
        <v>129</v>
      </c>
    </row>
    <row r="496" spans="2:65" s="12" customFormat="1" ht="11.25">
      <c r="B496" s="151"/>
      <c r="D496" s="145" t="s">
        <v>142</v>
      </c>
      <c r="E496" s="152" t="s">
        <v>1</v>
      </c>
      <c r="F496" s="153" t="s">
        <v>230</v>
      </c>
      <c r="H496" s="154">
        <v>150.4</v>
      </c>
      <c r="I496" s="155"/>
      <c r="L496" s="151"/>
      <c r="M496" s="156"/>
      <c r="T496" s="157"/>
      <c r="AT496" s="152" t="s">
        <v>142</v>
      </c>
      <c r="AU496" s="152" t="s">
        <v>83</v>
      </c>
      <c r="AV496" s="12" t="s">
        <v>83</v>
      </c>
      <c r="AW496" s="12" t="s">
        <v>30</v>
      </c>
      <c r="AX496" s="12" t="s">
        <v>73</v>
      </c>
      <c r="AY496" s="152" t="s">
        <v>129</v>
      </c>
    </row>
    <row r="497" spans="2:65" s="13" customFormat="1" ht="11.25">
      <c r="B497" s="162"/>
      <c r="D497" s="145" t="s">
        <v>142</v>
      </c>
      <c r="E497" s="163" t="s">
        <v>1</v>
      </c>
      <c r="F497" s="164" t="s">
        <v>239</v>
      </c>
      <c r="H497" s="165">
        <v>217.6</v>
      </c>
      <c r="I497" s="166"/>
      <c r="L497" s="162"/>
      <c r="M497" s="167"/>
      <c r="T497" s="168"/>
      <c r="AT497" s="163" t="s">
        <v>142</v>
      </c>
      <c r="AU497" s="163" t="s">
        <v>83</v>
      </c>
      <c r="AV497" s="13" t="s">
        <v>154</v>
      </c>
      <c r="AW497" s="13" t="s">
        <v>30</v>
      </c>
      <c r="AX497" s="13" t="s">
        <v>81</v>
      </c>
      <c r="AY497" s="163" t="s">
        <v>129</v>
      </c>
    </row>
    <row r="498" spans="2:65" s="1" customFormat="1" ht="33" customHeight="1">
      <c r="B498" s="131"/>
      <c r="C498" s="132" t="s">
        <v>789</v>
      </c>
      <c r="D498" s="132" t="s">
        <v>132</v>
      </c>
      <c r="E498" s="133" t="s">
        <v>790</v>
      </c>
      <c r="F498" s="134" t="s">
        <v>791</v>
      </c>
      <c r="G498" s="135" t="s">
        <v>213</v>
      </c>
      <c r="H498" s="136">
        <v>108.05</v>
      </c>
      <c r="I498" s="137"/>
      <c r="J498" s="138">
        <f>ROUND(I498*H498,2)</f>
        <v>0</v>
      </c>
      <c r="K498" s="134" t="s">
        <v>214</v>
      </c>
      <c r="L498" s="31"/>
      <c r="M498" s="139" t="s">
        <v>1</v>
      </c>
      <c r="N498" s="140" t="s">
        <v>38</v>
      </c>
      <c r="P498" s="141">
        <f>O498*H498</f>
        <v>0</v>
      </c>
      <c r="Q498" s="141">
        <v>0</v>
      </c>
      <c r="R498" s="141">
        <f>Q498*H498</f>
        <v>0</v>
      </c>
      <c r="S498" s="141">
        <v>0</v>
      </c>
      <c r="T498" s="142">
        <f>S498*H498</f>
        <v>0</v>
      </c>
      <c r="AR498" s="143" t="s">
        <v>154</v>
      </c>
      <c r="AT498" s="143" t="s">
        <v>132</v>
      </c>
      <c r="AU498" s="143" t="s">
        <v>83</v>
      </c>
      <c r="AY498" s="16" t="s">
        <v>129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6" t="s">
        <v>81</v>
      </c>
      <c r="BK498" s="144">
        <f>ROUND(I498*H498,2)</f>
        <v>0</v>
      </c>
      <c r="BL498" s="16" t="s">
        <v>154</v>
      </c>
      <c r="BM498" s="143" t="s">
        <v>792</v>
      </c>
    </row>
    <row r="499" spans="2:65" s="1" customFormat="1" ht="48.75">
      <c r="B499" s="31"/>
      <c r="D499" s="145" t="s">
        <v>139</v>
      </c>
      <c r="F499" s="146" t="s">
        <v>793</v>
      </c>
      <c r="I499" s="147"/>
      <c r="L499" s="31"/>
      <c r="M499" s="148"/>
      <c r="T499" s="55"/>
      <c r="AT499" s="16" t="s">
        <v>139</v>
      </c>
      <c r="AU499" s="16" t="s">
        <v>83</v>
      </c>
    </row>
    <row r="500" spans="2:65" s="1" customFormat="1" ht="11.25">
      <c r="B500" s="31"/>
      <c r="D500" s="149" t="s">
        <v>140</v>
      </c>
      <c r="F500" s="150" t="s">
        <v>794</v>
      </c>
      <c r="I500" s="147"/>
      <c r="L500" s="31"/>
      <c r="M500" s="148"/>
      <c r="T500" s="55"/>
      <c r="AT500" s="16" t="s">
        <v>140</v>
      </c>
      <c r="AU500" s="16" t="s">
        <v>83</v>
      </c>
    </row>
    <row r="501" spans="2:65" s="14" customFormat="1" ht="11.25">
      <c r="B501" s="169"/>
      <c r="D501" s="145" t="s">
        <v>142</v>
      </c>
      <c r="E501" s="170" t="s">
        <v>1</v>
      </c>
      <c r="F501" s="171" t="s">
        <v>795</v>
      </c>
      <c r="H501" s="170" t="s">
        <v>1</v>
      </c>
      <c r="I501" s="172"/>
      <c r="L501" s="169"/>
      <c r="M501" s="173"/>
      <c r="T501" s="174"/>
      <c r="AT501" s="170" t="s">
        <v>142</v>
      </c>
      <c r="AU501" s="170" t="s">
        <v>83</v>
      </c>
      <c r="AV501" s="14" t="s">
        <v>81</v>
      </c>
      <c r="AW501" s="14" t="s">
        <v>30</v>
      </c>
      <c r="AX501" s="14" t="s">
        <v>73</v>
      </c>
      <c r="AY501" s="170" t="s">
        <v>129</v>
      </c>
    </row>
    <row r="502" spans="2:65" s="12" customFormat="1" ht="22.5">
      <c r="B502" s="151"/>
      <c r="D502" s="145" t="s">
        <v>142</v>
      </c>
      <c r="E502" s="152" t="s">
        <v>1</v>
      </c>
      <c r="F502" s="153" t="s">
        <v>796</v>
      </c>
      <c r="H502" s="154">
        <v>19.5</v>
      </c>
      <c r="I502" s="155"/>
      <c r="L502" s="151"/>
      <c r="M502" s="156"/>
      <c r="T502" s="157"/>
      <c r="AT502" s="152" t="s">
        <v>142</v>
      </c>
      <c r="AU502" s="152" t="s">
        <v>83</v>
      </c>
      <c r="AV502" s="12" t="s">
        <v>83</v>
      </c>
      <c r="AW502" s="12" t="s">
        <v>30</v>
      </c>
      <c r="AX502" s="12" t="s">
        <v>73</v>
      </c>
      <c r="AY502" s="152" t="s">
        <v>129</v>
      </c>
    </row>
    <row r="503" spans="2:65" s="12" customFormat="1" ht="22.5">
      <c r="B503" s="151"/>
      <c r="D503" s="145" t="s">
        <v>142</v>
      </c>
      <c r="E503" s="152" t="s">
        <v>1</v>
      </c>
      <c r="F503" s="153" t="s">
        <v>797</v>
      </c>
      <c r="H503" s="154">
        <v>76.95</v>
      </c>
      <c r="I503" s="155"/>
      <c r="L503" s="151"/>
      <c r="M503" s="156"/>
      <c r="T503" s="157"/>
      <c r="AT503" s="152" t="s">
        <v>142</v>
      </c>
      <c r="AU503" s="152" t="s">
        <v>83</v>
      </c>
      <c r="AV503" s="12" t="s">
        <v>83</v>
      </c>
      <c r="AW503" s="12" t="s">
        <v>30</v>
      </c>
      <c r="AX503" s="12" t="s">
        <v>73</v>
      </c>
      <c r="AY503" s="152" t="s">
        <v>129</v>
      </c>
    </row>
    <row r="504" spans="2:65" s="12" customFormat="1" ht="22.5">
      <c r="B504" s="151"/>
      <c r="D504" s="145" t="s">
        <v>142</v>
      </c>
      <c r="E504" s="152" t="s">
        <v>1</v>
      </c>
      <c r="F504" s="153" t="s">
        <v>798</v>
      </c>
      <c r="H504" s="154">
        <v>11.6</v>
      </c>
      <c r="I504" s="155"/>
      <c r="L504" s="151"/>
      <c r="M504" s="156"/>
      <c r="T504" s="157"/>
      <c r="AT504" s="152" t="s">
        <v>142</v>
      </c>
      <c r="AU504" s="152" t="s">
        <v>83</v>
      </c>
      <c r="AV504" s="12" t="s">
        <v>83</v>
      </c>
      <c r="AW504" s="12" t="s">
        <v>30</v>
      </c>
      <c r="AX504" s="12" t="s">
        <v>73</v>
      </c>
      <c r="AY504" s="152" t="s">
        <v>129</v>
      </c>
    </row>
    <row r="505" spans="2:65" s="13" customFormat="1" ht="11.25">
      <c r="B505" s="162"/>
      <c r="D505" s="145" t="s">
        <v>142</v>
      </c>
      <c r="E505" s="163" t="s">
        <v>1</v>
      </c>
      <c r="F505" s="164" t="s">
        <v>239</v>
      </c>
      <c r="H505" s="165">
        <v>108.05</v>
      </c>
      <c r="I505" s="166"/>
      <c r="L505" s="162"/>
      <c r="M505" s="167"/>
      <c r="T505" s="168"/>
      <c r="AT505" s="163" t="s">
        <v>142</v>
      </c>
      <c r="AU505" s="163" t="s">
        <v>83</v>
      </c>
      <c r="AV505" s="13" t="s">
        <v>154</v>
      </c>
      <c r="AW505" s="13" t="s">
        <v>30</v>
      </c>
      <c r="AX505" s="13" t="s">
        <v>81</v>
      </c>
      <c r="AY505" s="163" t="s">
        <v>129</v>
      </c>
    </row>
    <row r="506" spans="2:65" s="11" customFormat="1" ht="22.9" customHeight="1">
      <c r="B506" s="119"/>
      <c r="D506" s="120" t="s">
        <v>72</v>
      </c>
      <c r="E506" s="129" t="s">
        <v>799</v>
      </c>
      <c r="F506" s="129" t="s">
        <v>800</v>
      </c>
      <c r="I506" s="122"/>
      <c r="J506" s="130">
        <f>BK506</f>
        <v>0</v>
      </c>
      <c r="L506" s="119"/>
      <c r="M506" s="124"/>
      <c r="P506" s="125">
        <f>SUM(P507:P574)</f>
        <v>0</v>
      </c>
      <c r="R506" s="125">
        <f>SUM(R507:R574)</f>
        <v>0</v>
      </c>
      <c r="T506" s="126">
        <f>SUM(T507:T574)</f>
        <v>0</v>
      </c>
      <c r="AR506" s="120" t="s">
        <v>81</v>
      </c>
      <c r="AT506" s="127" t="s">
        <v>72</v>
      </c>
      <c r="AU506" s="127" t="s">
        <v>81</v>
      </c>
      <c r="AY506" s="120" t="s">
        <v>129</v>
      </c>
      <c r="BK506" s="128">
        <f>SUM(BK507:BK574)</f>
        <v>0</v>
      </c>
    </row>
    <row r="507" spans="2:65" s="1" customFormat="1" ht="21.75" customHeight="1">
      <c r="B507" s="131"/>
      <c r="C507" s="132" t="s">
        <v>801</v>
      </c>
      <c r="D507" s="132" t="s">
        <v>132</v>
      </c>
      <c r="E507" s="133" t="s">
        <v>802</v>
      </c>
      <c r="F507" s="134" t="s">
        <v>803</v>
      </c>
      <c r="G507" s="135" t="s">
        <v>304</v>
      </c>
      <c r="H507" s="136">
        <v>1379.9970000000001</v>
      </c>
      <c r="I507" s="137"/>
      <c r="J507" s="138">
        <f>ROUND(I507*H507,2)</f>
        <v>0</v>
      </c>
      <c r="K507" s="134" t="s">
        <v>546</v>
      </c>
      <c r="L507" s="31"/>
      <c r="M507" s="139" t="s">
        <v>1</v>
      </c>
      <c r="N507" s="140" t="s">
        <v>38</v>
      </c>
      <c r="P507" s="141">
        <f>O507*H507</f>
        <v>0</v>
      </c>
      <c r="Q507" s="141">
        <v>0</v>
      </c>
      <c r="R507" s="141">
        <f>Q507*H507</f>
        <v>0</v>
      </c>
      <c r="S507" s="141">
        <v>0</v>
      </c>
      <c r="T507" s="142">
        <f>S507*H507</f>
        <v>0</v>
      </c>
      <c r="AR507" s="143" t="s">
        <v>154</v>
      </c>
      <c r="AT507" s="143" t="s">
        <v>132</v>
      </c>
      <c r="AU507" s="143" t="s">
        <v>83</v>
      </c>
      <c r="AY507" s="16" t="s">
        <v>129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6" t="s">
        <v>81</v>
      </c>
      <c r="BK507" s="144">
        <f>ROUND(I507*H507,2)</f>
        <v>0</v>
      </c>
      <c r="BL507" s="16" t="s">
        <v>154</v>
      </c>
      <c r="BM507" s="143" t="s">
        <v>804</v>
      </c>
    </row>
    <row r="508" spans="2:65" s="1" customFormat="1" ht="19.5">
      <c r="B508" s="31"/>
      <c r="D508" s="145" t="s">
        <v>139</v>
      </c>
      <c r="F508" s="146" t="s">
        <v>805</v>
      </c>
      <c r="I508" s="147"/>
      <c r="L508" s="31"/>
      <c r="M508" s="148"/>
      <c r="T508" s="55"/>
      <c r="AT508" s="16" t="s">
        <v>139</v>
      </c>
      <c r="AU508" s="16" t="s">
        <v>83</v>
      </c>
    </row>
    <row r="509" spans="2:65" s="1" customFormat="1" ht="11.25">
      <c r="B509" s="31"/>
      <c r="D509" s="149" t="s">
        <v>140</v>
      </c>
      <c r="F509" s="150" t="s">
        <v>806</v>
      </c>
      <c r="I509" s="147"/>
      <c r="L509" s="31"/>
      <c r="M509" s="148"/>
      <c r="T509" s="55"/>
      <c r="AT509" s="16" t="s">
        <v>140</v>
      </c>
      <c r="AU509" s="16" t="s">
        <v>83</v>
      </c>
    </row>
    <row r="510" spans="2:65" s="14" customFormat="1" ht="11.25">
      <c r="B510" s="169"/>
      <c r="D510" s="145" t="s">
        <v>142</v>
      </c>
      <c r="E510" s="170" t="s">
        <v>1</v>
      </c>
      <c r="F510" s="171" t="s">
        <v>807</v>
      </c>
      <c r="H510" s="170" t="s">
        <v>1</v>
      </c>
      <c r="I510" s="172"/>
      <c r="L510" s="169"/>
      <c r="M510" s="173"/>
      <c r="T510" s="174"/>
      <c r="AT510" s="170" t="s">
        <v>142</v>
      </c>
      <c r="AU510" s="170" t="s">
        <v>83</v>
      </c>
      <c r="AV510" s="14" t="s">
        <v>81</v>
      </c>
      <c r="AW510" s="14" t="s">
        <v>30</v>
      </c>
      <c r="AX510" s="14" t="s">
        <v>73</v>
      </c>
      <c r="AY510" s="170" t="s">
        <v>129</v>
      </c>
    </row>
    <row r="511" spans="2:65" s="12" customFormat="1" ht="22.5">
      <c r="B511" s="151"/>
      <c r="D511" s="145" t="s">
        <v>142</v>
      </c>
      <c r="E511" s="152" t="s">
        <v>1</v>
      </c>
      <c r="F511" s="153" t="s">
        <v>808</v>
      </c>
      <c r="H511" s="154">
        <v>103.896</v>
      </c>
      <c r="I511" s="155"/>
      <c r="L511" s="151"/>
      <c r="M511" s="156"/>
      <c r="T511" s="157"/>
      <c r="AT511" s="152" t="s">
        <v>142</v>
      </c>
      <c r="AU511" s="152" t="s">
        <v>83</v>
      </c>
      <c r="AV511" s="12" t="s">
        <v>83</v>
      </c>
      <c r="AW511" s="12" t="s">
        <v>30</v>
      </c>
      <c r="AX511" s="12" t="s">
        <v>73</v>
      </c>
      <c r="AY511" s="152" t="s">
        <v>129</v>
      </c>
    </row>
    <row r="512" spans="2:65" s="12" customFormat="1" ht="22.5">
      <c r="B512" s="151"/>
      <c r="D512" s="145" t="s">
        <v>142</v>
      </c>
      <c r="E512" s="152" t="s">
        <v>1</v>
      </c>
      <c r="F512" s="153" t="s">
        <v>809</v>
      </c>
      <c r="H512" s="154">
        <v>142.67400000000001</v>
      </c>
      <c r="I512" s="155"/>
      <c r="L512" s="151"/>
      <c r="M512" s="156"/>
      <c r="T512" s="157"/>
      <c r="AT512" s="152" t="s">
        <v>142</v>
      </c>
      <c r="AU512" s="152" t="s">
        <v>83</v>
      </c>
      <c r="AV512" s="12" t="s">
        <v>83</v>
      </c>
      <c r="AW512" s="12" t="s">
        <v>30</v>
      </c>
      <c r="AX512" s="12" t="s">
        <v>73</v>
      </c>
      <c r="AY512" s="152" t="s">
        <v>129</v>
      </c>
    </row>
    <row r="513" spans="2:65" s="12" customFormat="1" ht="22.5">
      <c r="B513" s="151"/>
      <c r="D513" s="145" t="s">
        <v>142</v>
      </c>
      <c r="E513" s="152" t="s">
        <v>1</v>
      </c>
      <c r="F513" s="153" t="s">
        <v>810</v>
      </c>
      <c r="H513" s="154">
        <v>106.018</v>
      </c>
      <c r="I513" s="155"/>
      <c r="L513" s="151"/>
      <c r="M513" s="156"/>
      <c r="T513" s="157"/>
      <c r="AT513" s="152" t="s">
        <v>142</v>
      </c>
      <c r="AU513" s="152" t="s">
        <v>83</v>
      </c>
      <c r="AV513" s="12" t="s">
        <v>83</v>
      </c>
      <c r="AW513" s="12" t="s">
        <v>30</v>
      </c>
      <c r="AX513" s="12" t="s">
        <v>73</v>
      </c>
      <c r="AY513" s="152" t="s">
        <v>129</v>
      </c>
    </row>
    <row r="514" spans="2:65" s="12" customFormat="1" ht="22.5">
      <c r="B514" s="151"/>
      <c r="D514" s="145" t="s">
        <v>142</v>
      </c>
      <c r="E514" s="152" t="s">
        <v>1</v>
      </c>
      <c r="F514" s="153" t="s">
        <v>811</v>
      </c>
      <c r="H514" s="154">
        <v>43.055999999999997</v>
      </c>
      <c r="I514" s="155"/>
      <c r="L514" s="151"/>
      <c r="M514" s="156"/>
      <c r="T514" s="157"/>
      <c r="AT514" s="152" t="s">
        <v>142</v>
      </c>
      <c r="AU514" s="152" t="s">
        <v>83</v>
      </c>
      <c r="AV514" s="12" t="s">
        <v>83</v>
      </c>
      <c r="AW514" s="12" t="s">
        <v>30</v>
      </c>
      <c r="AX514" s="12" t="s">
        <v>73</v>
      </c>
      <c r="AY514" s="152" t="s">
        <v>129</v>
      </c>
    </row>
    <row r="515" spans="2:65" s="12" customFormat="1" ht="11.25">
      <c r="B515" s="151"/>
      <c r="D515" s="145" t="s">
        <v>142</v>
      </c>
      <c r="E515" s="152" t="s">
        <v>1</v>
      </c>
      <c r="F515" s="153" t="s">
        <v>812</v>
      </c>
      <c r="H515" s="154">
        <v>790.24599999999998</v>
      </c>
      <c r="I515" s="155"/>
      <c r="L515" s="151"/>
      <c r="M515" s="156"/>
      <c r="T515" s="157"/>
      <c r="AT515" s="152" t="s">
        <v>142</v>
      </c>
      <c r="AU515" s="152" t="s">
        <v>83</v>
      </c>
      <c r="AV515" s="12" t="s">
        <v>83</v>
      </c>
      <c r="AW515" s="12" t="s">
        <v>30</v>
      </c>
      <c r="AX515" s="12" t="s">
        <v>73</v>
      </c>
      <c r="AY515" s="152" t="s">
        <v>129</v>
      </c>
    </row>
    <row r="516" spans="2:65" s="12" customFormat="1" ht="22.5">
      <c r="B516" s="151"/>
      <c r="D516" s="145" t="s">
        <v>142</v>
      </c>
      <c r="E516" s="152" t="s">
        <v>1</v>
      </c>
      <c r="F516" s="153" t="s">
        <v>813</v>
      </c>
      <c r="H516" s="154">
        <v>31.407</v>
      </c>
      <c r="I516" s="155"/>
      <c r="L516" s="151"/>
      <c r="M516" s="156"/>
      <c r="T516" s="157"/>
      <c r="AT516" s="152" t="s">
        <v>142</v>
      </c>
      <c r="AU516" s="152" t="s">
        <v>83</v>
      </c>
      <c r="AV516" s="12" t="s">
        <v>83</v>
      </c>
      <c r="AW516" s="12" t="s">
        <v>30</v>
      </c>
      <c r="AX516" s="12" t="s">
        <v>73</v>
      </c>
      <c r="AY516" s="152" t="s">
        <v>129</v>
      </c>
    </row>
    <row r="517" spans="2:65" s="12" customFormat="1" ht="22.5">
      <c r="B517" s="151"/>
      <c r="D517" s="145" t="s">
        <v>142</v>
      </c>
      <c r="E517" s="152" t="s">
        <v>1</v>
      </c>
      <c r="F517" s="153" t="s">
        <v>814</v>
      </c>
      <c r="H517" s="154">
        <v>161.35599999999999</v>
      </c>
      <c r="I517" s="155"/>
      <c r="L517" s="151"/>
      <c r="M517" s="156"/>
      <c r="T517" s="157"/>
      <c r="AT517" s="152" t="s">
        <v>142</v>
      </c>
      <c r="AU517" s="152" t="s">
        <v>83</v>
      </c>
      <c r="AV517" s="12" t="s">
        <v>83</v>
      </c>
      <c r="AW517" s="12" t="s">
        <v>30</v>
      </c>
      <c r="AX517" s="12" t="s">
        <v>73</v>
      </c>
      <c r="AY517" s="152" t="s">
        <v>129</v>
      </c>
    </row>
    <row r="518" spans="2:65" s="12" customFormat="1" ht="22.5">
      <c r="B518" s="151"/>
      <c r="D518" s="145" t="s">
        <v>142</v>
      </c>
      <c r="E518" s="152" t="s">
        <v>1</v>
      </c>
      <c r="F518" s="153" t="s">
        <v>815</v>
      </c>
      <c r="H518" s="154">
        <v>1.3440000000000001</v>
      </c>
      <c r="I518" s="155"/>
      <c r="L518" s="151"/>
      <c r="M518" s="156"/>
      <c r="T518" s="157"/>
      <c r="AT518" s="152" t="s">
        <v>142</v>
      </c>
      <c r="AU518" s="152" t="s">
        <v>83</v>
      </c>
      <c r="AV518" s="12" t="s">
        <v>83</v>
      </c>
      <c r="AW518" s="12" t="s">
        <v>30</v>
      </c>
      <c r="AX518" s="12" t="s">
        <v>73</v>
      </c>
      <c r="AY518" s="152" t="s">
        <v>129</v>
      </c>
    </row>
    <row r="519" spans="2:65" s="13" customFormat="1" ht="11.25">
      <c r="B519" s="162"/>
      <c r="D519" s="145" t="s">
        <v>142</v>
      </c>
      <c r="E519" s="163" t="s">
        <v>1</v>
      </c>
      <c r="F519" s="164" t="s">
        <v>239</v>
      </c>
      <c r="H519" s="165">
        <v>1379.9970000000001</v>
      </c>
      <c r="I519" s="166"/>
      <c r="L519" s="162"/>
      <c r="M519" s="167"/>
      <c r="T519" s="168"/>
      <c r="AT519" s="163" t="s">
        <v>142</v>
      </c>
      <c r="AU519" s="163" t="s">
        <v>83</v>
      </c>
      <c r="AV519" s="13" t="s">
        <v>154</v>
      </c>
      <c r="AW519" s="13" t="s">
        <v>30</v>
      </c>
      <c r="AX519" s="13" t="s">
        <v>81</v>
      </c>
      <c r="AY519" s="163" t="s">
        <v>129</v>
      </c>
    </row>
    <row r="520" spans="2:65" s="1" customFormat="1" ht="24.2" customHeight="1">
      <c r="B520" s="131"/>
      <c r="C520" s="132" t="s">
        <v>816</v>
      </c>
      <c r="D520" s="132" t="s">
        <v>132</v>
      </c>
      <c r="E520" s="133" t="s">
        <v>817</v>
      </c>
      <c r="F520" s="134" t="s">
        <v>818</v>
      </c>
      <c r="G520" s="135" t="s">
        <v>304</v>
      </c>
      <c r="H520" s="136">
        <v>12419.973</v>
      </c>
      <c r="I520" s="137"/>
      <c r="J520" s="138">
        <f>ROUND(I520*H520,2)</f>
        <v>0</v>
      </c>
      <c r="K520" s="134" t="s">
        <v>546</v>
      </c>
      <c r="L520" s="31"/>
      <c r="M520" s="139" t="s">
        <v>1</v>
      </c>
      <c r="N520" s="140" t="s">
        <v>38</v>
      </c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143" t="s">
        <v>154</v>
      </c>
      <c r="AT520" s="143" t="s">
        <v>132</v>
      </c>
      <c r="AU520" s="143" t="s">
        <v>83</v>
      </c>
      <c r="AY520" s="16" t="s">
        <v>129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6" t="s">
        <v>81</v>
      </c>
      <c r="BK520" s="144">
        <f>ROUND(I520*H520,2)</f>
        <v>0</v>
      </c>
      <c r="BL520" s="16" t="s">
        <v>154</v>
      </c>
      <c r="BM520" s="143" t="s">
        <v>819</v>
      </c>
    </row>
    <row r="521" spans="2:65" s="1" customFormat="1" ht="19.5">
      <c r="B521" s="31"/>
      <c r="D521" s="145" t="s">
        <v>139</v>
      </c>
      <c r="F521" s="146" t="s">
        <v>820</v>
      </c>
      <c r="I521" s="147"/>
      <c r="L521" s="31"/>
      <c r="M521" s="148"/>
      <c r="T521" s="55"/>
      <c r="AT521" s="16" t="s">
        <v>139</v>
      </c>
      <c r="AU521" s="16" t="s">
        <v>83</v>
      </c>
    </row>
    <row r="522" spans="2:65" s="1" customFormat="1" ht="11.25">
      <c r="B522" s="31"/>
      <c r="D522" s="149" t="s">
        <v>140</v>
      </c>
      <c r="F522" s="150" t="s">
        <v>821</v>
      </c>
      <c r="I522" s="147"/>
      <c r="L522" s="31"/>
      <c r="M522" s="148"/>
      <c r="T522" s="55"/>
      <c r="AT522" s="16" t="s">
        <v>140</v>
      </c>
      <c r="AU522" s="16" t="s">
        <v>83</v>
      </c>
    </row>
    <row r="523" spans="2:65" s="14" customFormat="1" ht="11.25">
      <c r="B523" s="169"/>
      <c r="D523" s="145" t="s">
        <v>142</v>
      </c>
      <c r="E523" s="170" t="s">
        <v>1</v>
      </c>
      <c r="F523" s="171" t="s">
        <v>822</v>
      </c>
      <c r="H523" s="170" t="s">
        <v>1</v>
      </c>
      <c r="I523" s="172"/>
      <c r="L523" s="169"/>
      <c r="M523" s="173"/>
      <c r="T523" s="174"/>
      <c r="AT523" s="170" t="s">
        <v>142</v>
      </c>
      <c r="AU523" s="170" t="s">
        <v>83</v>
      </c>
      <c r="AV523" s="14" t="s">
        <v>81</v>
      </c>
      <c r="AW523" s="14" t="s">
        <v>30</v>
      </c>
      <c r="AX523" s="14" t="s">
        <v>73</v>
      </c>
      <c r="AY523" s="170" t="s">
        <v>129</v>
      </c>
    </row>
    <row r="524" spans="2:65" s="12" customFormat="1" ht="22.5">
      <c r="B524" s="151"/>
      <c r="D524" s="145" t="s">
        <v>142</v>
      </c>
      <c r="E524" s="152" t="s">
        <v>1</v>
      </c>
      <c r="F524" s="153" t="s">
        <v>808</v>
      </c>
      <c r="H524" s="154">
        <v>103.896</v>
      </c>
      <c r="I524" s="155"/>
      <c r="L524" s="151"/>
      <c r="M524" s="156"/>
      <c r="T524" s="157"/>
      <c r="AT524" s="152" t="s">
        <v>142</v>
      </c>
      <c r="AU524" s="152" t="s">
        <v>83</v>
      </c>
      <c r="AV524" s="12" t="s">
        <v>83</v>
      </c>
      <c r="AW524" s="12" t="s">
        <v>30</v>
      </c>
      <c r="AX524" s="12" t="s">
        <v>73</v>
      </c>
      <c r="AY524" s="152" t="s">
        <v>129</v>
      </c>
    </row>
    <row r="525" spans="2:65" s="12" customFormat="1" ht="22.5">
      <c r="B525" s="151"/>
      <c r="D525" s="145" t="s">
        <v>142</v>
      </c>
      <c r="E525" s="152" t="s">
        <v>1</v>
      </c>
      <c r="F525" s="153" t="s">
        <v>809</v>
      </c>
      <c r="H525" s="154">
        <v>142.67400000000001</v>
      </c>
      <c r="I525" s="155"/>
      <c r="L525" s="151"/>
      <c r="M525" s="156"/>
      <c r="T525" s="157"/>
      <c r="AT525" s="152" t="s">
        <v>142</v>
      </c>
      <c r="AU525" s="152" t="s">
        <v>83</v>
      </c>
      <c r="AV525" s="12" t="s">
        <v>83</v>
      </c>
      <c r="AW525" s="12" t="s">
        <v>30</v>
      </c>
      <c r="AX525" s="12" t="s">
        <v>73</v>
      </c>
      <c r="AY525" s="152" t="s">
        <v>129</v>
      </c>
    </row>
    <row r="526" spans="2:65" s="12" customFormat="1" ht="22.5">
      <c r="B526" s="151"/>
      <c r="D526" s="145" t="s">
        <v>142</v>
      </c>
      <c r="E526" s="152" t="s">
        <v>1</v>
      </c>
      <c r="F526" s="153" t="s">
        <v>810</v>
      </c>
      <c r="H526" s="154">
        <v>106.018</v>
      </c>
      <c r="I526" s="155"/>
      <c r="L526" s="151"/>
      <c r="M526" s="156"/>
      <c r="T526" s="157"/>
      <c r="AT526" s="152" t="s">
        <v>142</v>
      </c>
      <c r="AU526" s="152" t="s">
        <v>83</v>
      </c>
      <c r="AV526" s="12" t="s">
        <v>83</v>
      </c>
      <c r="AW526" s="12" t="s">
        <v>30</v>
      </c>
      <c r="AX526" s="12" t="s">
        <v>73</v>
      </c>
      <c r="AY526" s="152" t="s">
        <v>129</v>
      </c>
    </row>
    <row r="527" spans="2:65" s="12" customFormat="1" ht="22.5">
      <c r="B527" s="151"/>
      <c r="D527" s="145" t="s">
        <v>142</v>
      </c>
      <c r="E527" s="152" t="s">
        <v>1</v>
      </c>
      <c r="F527" s="153" t="s">
        <v>811</v>
      </c>
      <c r="H527" s="154">
        <v>43.055999999999997</v>
      </c>
      <c r="I527" s="155"/>
      <c r="L527" s="151"/>
      <c r="M527" s="156"/>
      <c r="T527" s="157"/>
      <c r="AT527" s="152" t="s">
        <v>142</v>
      </c>
      <c r="AU527" s="152" t="s">
        <v>83</v>
      </c>
      <c r="AV527" s="12" t="s">
        <v>83</v>
      </c>
      <c r="AW527" s="12" t="s">
        <v>30</v>
      </c>
      <c r="AX527" s="12" t="s">
        <v>73</v>
      </c>
      <c r="AY527" s="152" t="s">
        <v>129</v>
      </c>
    </row>
    <row r="528" spans="2:65" s="12" customFormat="1" ht="11.25">
      <c r="B528" s="151"/>
      <c r="D528" s="145" t="s">
        <v>142</v>
      </c>
      <c r="E528" s="152" t="s">
        <v>1</v>
      </c>
      <c r="F528" s="153" t="s">
        <v>812</v>
      </c>
      <c r="H528" s="154">
        <v>790.24599999999998</v>
      </c>
      <c r="I528" s="155"/>
      <c r="L528" s="151"/>
      <c r="M528" s="156"/>
      <c r="T528" s="157"/>
      <c r="AT528" s="152" t="s">
        <v>142</v>
      </c>
      <c r="AU528" s="152" t="s">
        <v>83</v>
      </c>
      <c r="AV528" s="12" t="s">
        <v>83</v>
      </c>
      <c r="AW528" s="12" t="s">
        <v>30</v>
      </c>
      <c r="AX528" s="12" t="s">
        <v>73</v>
      </c>
      <c r="AY528" s="152" t="s">
        <v>129</v>
      </c>
    </row>
    <row r="529" spans="2:65" s="12" customFormat="1" ht="22.5">
      <c r="B529" s="151"/>
      <c r="D529" s="145" t="s">
        <v>142</v>
      </c>
      <c r="E529" s="152" t="s">
        <v>1</v>
      </c>
      <c r="F529" s="153" t="s">
        <v>813</v>
      </c>
      <c r="H529" s="154">
        <v>31.407</v>
      </c>
      <c r="I529" s="155"/>
      <c r="L529" s="151"/>
      <c r="M529" s="156"/>
      <c r="T529" s="157"/>
      <c r="AT529" s="152" t="s">
        <v>142</v>
      </c>
      <c r="AU529" s="152" t="s">
        <v>83</v>
      </c>
      <c r="AV529" s="12" t="s">
        <v>83</v>
      </c>
      <c r="AW529" s="12" t="s">
        <v>30</v>
      </c>
      <c r="AX529" s="12" t="s">
        <v>73</v>
      </c>
      <c r="AY529" s="152" t="s">
        <v>129</v>
      </c>
    </row>
    <row r="530" spans="2:65" s="12" customFormat="1" ht="22.5">
      <c r="B530" s="151"/>
      <c r="D530" s="145" t="s">
        <v>142</v>
      </c>
      <c r="E530" s="152" t="s">
        <v>1</v>
      </c>
      <c r="F530" s="153" t="s">
        <v>814</v>
      </c>
      <c r="H530" s="154">
        <v>161.35599999999999</v>
      </c>
      <c r="I530" s="155"/>
      <c r="L530" s="151"/>
      <c r="M530" s="156"/>
      <c r="T530" s="157"/>
      <c r="AT530" s="152" t="s">
        <v>142</v>
      </c>
      <c r="AU530" s="152" t="s">
        <v>83</v>
      </c>
      <c r="AV530" s="12" t="s">
        <v>83</v>
      </c>
      <c r="AW530" s="12" t="s">
        <v>30</v>
      </c>
      <c r="AX530" s="12" t="s">
        <v>73</v>
      </c>
      <c r="AY530" s="152" t="s">
        <v>129</v>
      </c>
    </row>
    <row r="531" spans="2:65" s="12" customFormat="1" ht="22.5">
      <c r="B531" s="151"/>
      <c r="D531" s="145" t="s">
        <v>142</v>
      </c>
      <c r="E531" s="152" t="s">
        <v>1</v>
      </c>
      <c r="F531" s="153" t="s">
        <v>815</v>
      </c>
      <c r="H531" s="154">
        <v>1.3440000000000001</v>
      </c>
      <c r="I531" s="155"/>
      <c r="L531" s="151"/>
      <c r="M531" s="156"/>
      <c r="T531" s="157"/>
      <c r="AT531" s="152" t="s">
        <v>142</v>
      </c>
      <c r="AU531" s="152" t="s">
        <v>83</v>
      </c>
      <c r="AV531" s="12" t="s">
        <v>83</v>
      </c>
      <c r="AW531" s="12" t="s">
        <v>30</v>
      </c>
      <c r="AX531" s="12" t="s">
        <v>73</v>
      </c>
      <c r="AY531" s="152" t="s">
        <v>129</v>
      </c>
    </row>
    <row r="532" spans="2:65" s="13" customFormat="1" ht="11.25">
      <c r="B532" s="162"/>
      <c r="D532" s="145" t="s">
        <v>142</v>
      </c>
      <c r="E532" s="163" t="s">
        <v>1</v>
      </c>
      <c r="F532" s="164" t="s">
        <v>239</v>
      </c>
      <c r="H532" s="165">
        <v>1379.9970000000001</v>
      </c>
      <c r="I532" s="166"/>
      <c r="L532" s="162"/>
      <c r="M532" s="167"/>
      <c r="T532" s="168"/>
      <c r="AT532" s="163" t="s">
        <v>142</v>
      </c>
      <c r="AU532" s="163" t="s">
        <v>83</v>
      </c>
      <c r="AV532" s="13" t="s">
        <v>154</v>
      </c>
      <c r="AW532" s="13" t="s">
        <v>30</v>
      </c>
      <c r="AX532" s="13" t="s">
        <v>81</v>
      </c>
      <c r="AY532" s="163" t="s">
        <v>129</v>
      </c>
    </row>
    <row r="533" spans="2:65" s="12" customFormat="1" ht="11.25">
      <c r="B533" s="151"/>
      <c r="D533" s="145" t="s">
        <v>142</v>
      </c>
      <c r="F533" s="153" t="s">
        <v>823</v>
      </c>
      <c r="H533" s="154">
        <v>12419.973</v>
      </c>
      <c r="I533" s="155"/>
      <c r="L533" s="151"/>
      <c r="M533" s="156"/>
      <c r="T533" s="157"/>
      <c r="AT533" s="152" t="s">
        <v>142</v>
      </c>
      <c r="AU533" s="152" t="s">
        <v>83</v>
      </c>
      <c r="AV533" s="12" t="s">
        <v>83</v>
      </c>
      <c r="AW533" s="12" t="s">
        <v>3</v>
      </c>
      <c r="AX533" s="12" t="s">
        <v>81</v>
      </c>
      <c r="AY533" s="152" t="s">
        <v>129</v>
      </c>
    </row>
    <row r="534" spans="2:65" s="1" customFormat="1" ht="16.5" customHeight="1">
      <c r="B534" s="131"/>
      <c r="C534" s="132" t="s">
        <v>824</v>
      </c>
      <c r="D534" s="132" t="s">
        <v>132</v>
      </c>
      <c r="E534" s="133" t="s">
        <v>825</v>
      </c>
      <c r="F534" s="134" t="s">
        <v>826</v>
      </c>
      <c r="G534" s="135" t="s">
        <v>304</v>
      </c>
      <c r="H534" s="136">
        <v>93.367999999999995</v>
      </c>
      <c r="I534" s="137"/>
      <c r="J534" s="138">
        <f>ROUND(I534*H534,2)</f>
        <v>0</v>
      </c>
      <c r="K534" s="134" t="s">
        <v>546</v>
      </c>
      <c r="L534" s="31"/>
      <c r="M534" s="139" t="s">
        <v>1</v>
      </c>
      <c r="N534" s="140" t="s">
        <v>38</v>
      </c>
      <c r="P534" s="141">
        <f>O534*H534</f>
        <v>0</v>
      </c>
      <c r="Q534" s="141">
        <v>0</v>
      </c>
      <c r="R534" s="141">
        <f>Q534*H534</f>
        <v>0</v>
      </c>
      <c r="S534" s="141">
        <v>0</v>
      </c>
      <c r="T534" s="142">
        <f>S534*H534</f>
        <v>0</v>
      </c>
      <c r="AR534" s="143" t="s">
        <v>154</v>
      </c>
      <c r="AT534" s="143" t="s">
        <v>132</v>
      </c>
      <c r="AU534" s="143" t="s">
        <v>83</v>
      </c>
      <c r="AY534" s="16" t="s">
        <v>129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6" t="s">
        <v>81</v>
      </c>
      <c r="BK534" s="144">
        <f>ROUND(I534*H534,2)</f>
        <v>0</v>
      </c>
      <c r="BL534" s="16" t="s">
        <v>154</v>
      </c>
      <c r="BM534" s="143" t="s">
        <v>827</v>
      </c>
    </row>
    <row r="535" spans="2:65" s="1" customFormat="1" ht="19.5">
      <c r="B535" s="31"/>
      <c r="D535" s="145" t="s">
        <v>139</v>
      </c>
      <c r="F535" s="146" t="s">
        <v>828</v>
      </c>
      <c r="I535" s="147"/>
      <c r="L535" s="31"/>
      <c r="M535" s="148"/>
      <c r="T535" s="55"/>
      <c r="AT535" s="16" t="s">
        <v>139</v>
      </c>
      <c r="AU535" s="16" t="s">
        <v>83</v>
      </c>
    </row>
    <row r="536" spans="2:65" s="1" customFormat="1" ht="11.25">
      <c r="B536" s="31"/>
      <c r="D536" s="149" t="s">
        <v>140</v>
      </c>
      <c r="F536" s="150" t="s">
        <v>829</v>
      </c>
      <c r="I536" s="147"/>
      <c r="L536" s="31"/>
      <c r="M536" s="148"/>
      <c r="T536" s="55"/>
      <c r="AT536" s="16" t="s">
        <v>140</v>
      </c>
      <c r="AU536" s="16" t="s">
        <v>83</v>
      </c>
    </row>
    <row r="537" spans="2:65" s="14" customFormat="1" ht="11.25">
      <c r="B537" s="169"/>
      <c r="D537" s="145" t="s">
        <v>142</v>
      </c>
      <c r="E537" s="170" t="s">
        <v>1</v>
      </c>
      <c r="F537" s="171" t="s">
        <v>830</v>
      </c>
      <c r="H537" s="170" t="s">
        <v>1</v>
      </c>
      <c r="I537" s="172"/>
      <c r="L537" s="169"/>
      <c r="M537" s="173"/>
      <c r="T537" s="174"/>
      <c r="AT537" s="170" t="s">
        <v>142</v>
      </c>
      <c r="AU537" s="170" t="s">
        <v>83</v>
      </c>
      <c r="AV537" s="14" t="s">
        <v>81</v>
      </c>
      <c r="AW537" s="14" t="s">
        <v>30</v>
      </c>
      <c r="AX537" s="14" t="s">
        <v>73</v>
      </c>
      <c r="AY537" s="170" t="s">
        <v>129</v>
      </c>
    </row>
    <row r="538" spans="2:65" s="12" customFormat="1" ht="22.5">
      <c r="B538" s="151"/>
      <c r="D538" s="145" t="s">
        <v>142</v>
      </c>
      <c r="E538" s="152" t="s">
        <v>1</v>
      </c>
      <c r="F538" s="153" t="s">
        <v>831</v>
      </c>
      <c r="H538" s="154">
        <v>88.492999999999995</v>
      </c>
      <c r="I538" s="155"/>
      <c r="L538" s="151"/>
      <c r="M538" s="156"/>
      <c r="T538" s="157"/>
      <c r="AT538" s="152" t="s">
        <v>142</v>
      </c>
      <c r="AU538" s="152" t="s">
        <v>83</v>
      </c>
      <c r="AV538" s="12" t="s">
        <v>83</v>
      </c>
      <c r="AW538" s="12" t="s">
        <v>30</v>
      </c>
      <c r="AX538" s="12" t="s">
        <v>73</v>
      </c>
      <c r="AY538" s="152" t="s">
        <v>129</v>
      </c>
    </row>
    <row r="539" spans="2:65" s="12" customFormat="1" ht="22.5">
      <c r="B539" s="151"/>
      <c r="D539" s="145" t="s">
        <v>142</v>
      </c>
      <c r="E539" s="152" t="s">
        <v>1</v>
      </c>
      <c r="F539" s="153" t="s">
        <v>832</v>
      </c>
      <c r="H539" s="154">
        <v>4.875</v>
      </c>
      <c r="I539" s="155"/>
      <c r="L539" s="151"/>
      <c r="M539" s="156"/>
      <c r="T539" s="157"/>
      <c r="AT539" s="152" t="s">
        <v>142</v>
      </c>
      <c r="AU539" s="152" t="s">
        <v>83</v>
      </c>
      <c r="AV539" s="12" t="s">
        <v>83</v>
      </c>
      <c r="AW539" s="12" t="s">
        <v>30</v>
      </c>
      <c r="AX539" s="12" t="s">
        <v>73</v>
      </c>
      <c r="AY539" s="152" t="s">
        <v>129</v>
      </c>
    </row>
    <row r="540" spans="2:65" s="13" customFormat="1" ht="11.25">
      <c r="B540" s="162"/>
      <c r="D540" s="145" t="s">
        <v>142</v>
      </c>
      <c r="E540" s="163" t="s">
        <v>1</v>
      </c>
      <c r="F540" s="164" t="s">
        <v>239</v>
      </c>
      <c r="H540" s="165">
        <v>93.367999999999995</v>
      </c>
      <c r="I540" s="166"/>
      <c r="L540" s="162"/>
      <c r="M540" s="167"/>
      <c r="T540" s="168"/>
      <c r="AT540" s="163" t="s">
        <v>142</v>
      </c>
      <c r="AU540" s="163" t="s">
        <v>83</v>
      </c>
      <c r="AV540" s="13" t="s">
        <v>154</v>
      </c>
      <c r="AW540" s="13" t="s">
        <v>30</v>
      </c>
      <c r="AX540" s="13" t="s">
        <v>81</v>
      </c>
      <c r="AY540" s="163" t="s">
        <v>129</v>
      </c>
    </row>
    <row r="541" spans="2:65" s="1" customFormat="1" ht="24.2" customHeight="1">
      <c r="B541" s="131"/>
      <c r="C541" s="132" t="s">
        <v>833</v>
      </c>
      <c r="D541" s="132" t="s">
        <v>132</v>
      </c>
      <c r="E541" s="133" t="s">
        <v>834</v>
      </c>
      <c r="F541" s="134" t="s">
        <v>835</v>
      </c>
      <c r="G541" s="135" t="s">
        <v>304</v>
      </c>
      <c r="H541" s="136">
        <v>840.31200000000001</v>
      </c>
      <c r="I541" s="137"/>
      <c r="J541" s="138">
        <f>ROUND(I541*H541,2)</f>
        <v>0</v>
      </c>
      <c r="K541" s="134" t="s">
        <v>546</v>
      </c>
      <c r="L541" s="31"/>
      <c r="M541" s="139" t="s">
        <v>1</v>
      </c>
      <c r="N541" s="140" t="s">
        <v>38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154</v>
      </c>
      <c r="AT541" s="143" t="s">
        <v>132</v>
      </c>
      <c r="AU541" s="143" t="s">
        <v>83</v>
      </c>
      <c r="AY541" s="16" t="s">
        <v>129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6" t="s">
        <v>81</v>
      </c>
      <c r="BK541" s="144">
        <f>ROUND(I541*H541,2)</f>
        <v>0</v>
      </c>
      <c r="BL541" s="16" t="s">
        <v>154</v>
      </c>
      <c r="BM541" s="143" t="s">
        <v>836</v>
      </c>
    </row>
    <row r="542" spans="2:65" s="1" customFormat="1" ht="29.25">
      <c r="B542" s="31"/>
      <c r="D542" s="145" t="s">
        <v>139</v>
      </c>
      <c r="F542" s="146" t="s">
        <v>837</v>
      </c>
      <c r="I542" s="147"/>
      <c r="L542" s="31"/>
      <c r="M542" s="148"/>
      <c r="T542" s="55"/>
      <c r="AT542" s="16" t="s">
        <v>139</v>
      </c>
      <c r="AU542" s="16" t="s">
        <v>83</v>
      </c>
    </row>
    <row r="543" spans="2:65" s="1" customFormat="1" ht="11.25">
      <c r="B543" s="31"/>
      <c r="D543" s="149" t="s">
        <v>140</v>
      </c>
      <c r="F543" s="150" t="s">
        <v>838</v>
      </c>
      <c r="I543" s="147"/>
      <c r="L543" s="31"/>
      <c r="M543" s="148"/>
      <c r="T543" s="55"/>
      <c r="AT543" s="16" t="s">
        <v>140</v>
      </c>
      <c r="AU543" s="16" t="s">
        <v>83</v>
      </c>
    </row>
    <row r="544" spans="2:65" s="14" customFormat="1" ht="11.25">
      <c r="B544" s="169"/>
      <c r="D544" s="145" t="s">
        <v>142</v>
      </c>
      <c r="E544" s="170" t="s">
        <v>1</v>
      </c>
      <c r="F544" s="171" t="s">
        <v>839</v>
      </c>
      <c r="H544" s="170" t="s">
        <v>1</v>
      </c>
      <c r="I544" s="172"/>
      <c r="L544" s="169"/>
      <c r="M544" s="173"/>
      <c r="T544" s="174"/>
      <c r="AT544" s="170" t="s">
        <v>142</v>
      </c>
      <c r="AU544" s="170" t="s">
        <v>83</v>
      </c>
      <c r="AV544" s="14" t="s">
        <v>81</v>
      </c>
      <c r="AW544" s="14" t="s">
        <v>30</v>
      </c>
      <c r="AX544" s="14" t="s">
        <v>73</v>
      </c>
      <c r="AY544" s="170" t="s">
        <v>129</v>
      </c>
    </row>
    <row r="545" spans="2:65" s="12" customFormat="1" ht="22.5">
      <c r="B545" s="151"/>
      <c r="D545" s="145" t="s">
        <v>142</v>
      </c>
      <c r="E545" s="152" t="s">
        <v>1</v>
      </c>
      <c r="F545" s="153" t="s">
        <v>831</v>
      </c>
      <c r="H545" s="154">
        <v>88.492999999999995</v>
      </c>
      <c r="I545" s="155"/>
      <c r="L545" s="151"/>
      <c r="M545" s="156"/>
      <c r="T545" s="157"/>
      <c r="AT545" s="152" t="s">
        <v>142</v>
      </c>
      <c r="AU545" s="152" t="s">
        <v>83</v>
      </c>
      <c r="AV545" s="12" t="s">
        <v>83</v>
      </c>
      <c r="AW545" s="12" t="s">
        <v>30</v>
      </c>
      <c r="AX545" s="12" t="s">
        <v>73</v>
      </c>
      <c r="AY545" s="152" t="s">
        <v>129</v>
      </c>
    </row>
    <row r="546" spans="2:65" s="12" customFormat="1" ht="22.5">
      <c r="B546" s="151"/>
      <c r="D546" s="145" t="s">
        <v>142</v>
      </c>
      <c r="E546" s="152" t="s">
        <v>1</v>
      </c>
      <c r="F546" s="153" t="s">
        <v>832</v>
      </c>
      <c r="H546" s="154">
        <v>4.875</v>
      </c>
      <c r="I546" s="155"/>
      <c r="L546" s="151"/>
      <c r="M546" s="156"/>
      <c r="T546" s="157"/>
      <c r="AT546" s="152" t="s">
        <v>142</v>
      </c>
      <c r="AU546" s="152" t="s">
        <v>83</v>
      </c>
      <c r="AV546" s="12" t="s">
        <v>83</v>
      </c>
      <c r="AW546" s="12" t="s">
        <v>30</v>
      </c>
      <c r="AX546" s="12" t="s">
        <v>73</v>
      </c>
      <c r="AY546" s="152" t="s">
        <v>129</v>
      </c>
    </row>
    <row r="547" spans="2:65" s="13" customFormat="1" ht="11.25">
      <c r="B547" s="162"/>
      <c r="D547" s="145" t="s">
        <v>142</v>
      </c>
      <c r="E547" s="163" t="s">
        <v>1</v>
      </c>
      <c r="F547" s="164" t="s">
        <v>239</v>
      </c>
      <c r="H547" s="165">
        <v>93.367999999999995</v>
      </c>
      <c r="I547" s="166"/>
      <c r="L547" s="162"/>
      <c r="M547" s="167"/>
      <c r="T547" s="168"/>
      <c r="AT547" s="163" t="s">
        <v>142</v>
      </c>
      <c r="AU547" s="163" t="s">
        <v>83</v>
      </c>
      <c r="AV547" s="13" t="s">
        <v>154</v>
      </c>
      <c r="AW547" s="13" t="s">
        <v>30</v>
      </c>
      <c r="AX547" s="13" t="s">
        <v>81</v>
      </c>
      <c r="AY547" s="163" t="s">
        <v>129</v>
      </c>
    </row>
    <row r="548" spans="2:65" s="12" customFormat="1" ht="11.25">
      <c r="B548" s="151"/>
      <c r="D548" s="145" t="s">
        <v>142</v>
      </c>
      <c r="F548" s="153" t="s">
        <v>840</v>
      </c>
      <c r="H548" s="154">
        <v>840.31200000000001</v>
      </c>
      <c r="I548" s="155"/>
      <c r="L548" s="151"/>
      <c r="M548" s="156"/>
      <c r="T548" s="157"/>
      <c r="AT548" s="152" t="s">
        <v>142</v>
      </c>
      <c r="AU548" s="152" t="s">
        <v>83</v>
      </c>
      <c r="AV548" s="12" t="s">
        <v>83</v>
      </c>
      <c r="AW548" s="12" t="s">
        <v>3</v>
      </c>
      <c r="AX548" s="12" t="s">
        <v>81</v>
      </c>
      <c r="AY548" s="152" t="s">
        <v>129</v>
      </c>
    </row>
    <row r="549" spans="2:65" s="1" customFormat="1" ht="24.2" customHeight="1">
      <c r="B549" s="131"/>
      <c r="C549" s="132" t="s">
        <v>841</v>
      </c>
      <c r="D549" s="132" t="s">
        <v>132</v>
      </c>
      <c r="E549" s="133" t="s">
        <v>842</v>
      </c>
      <c r="F549" s="134" t="s">
        <v>843</v>
      </c>
      <c r="G549" s="135" t="s">
        <v>304</v>
      </c>
      <c r="H549" s="136">
        <v>1.3440000000000001</v>
      </c>
      <c r="I549" s="137"/>
      <c r="J549" s="138">
        <f>ROUND(I549*H549,2)</f>
        <v>0</v>
      </c>
      <c r="K549" s="134" t="s">
        <v>546</v>
      </c>
      <c r="L549" s="31"/>
      <c r="M549" s="139" t="s">
        <v>1</v>
      </c>
      <c r="N549" s="140" t="s">
        <v>38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154</v>
      </c>
      <c r="AT549" s="143" t="s">
        <v>132</v>
      </c>
      <c r="AU549" s="143" t="s">
        <v>83</v>
      </c>
      <c r="AY549" s="16" t="s">
        <v>129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6" t="s">
        <v>81</v>
      </c>
      <c r="BK549" s="144">
        <f>ROUND(I549*H549,2)</f>
        <v>0</v>
      </c>
      <c r="BL549" s="16" t="s">
        <v>154</v>
      </c>
      <c r="BM549" s="143" t="s">
        <v>844</v>
      </c>
    </row>
    <row r="550" spans="2:65" s="1" customFormat="1" ht="11.25">
      <c r="B550" s="31"/>
      <c r="D550" s="145" t="s">
        <v>139</v>
      </c>
      <c r="F550" s="146" t="s">
        <v>845</v>
      </c>
      <c r="I550" s="147"/>
      <c r="L550" s="31"/>
      <c r="M550" s="148"/>
      <c r="T550" s="55"/>
      <c r="AT550" s="16" t="s">
        <v>139</v>
      </c>
      <c r="AU550" s="16" t="s">
        <v>83</v>
      </c>
    </row>
    <row r="551" spans="2:65" s="1" customFormat="1" ht="11.25">
      <c r="B551" s="31"/>
      <c r="D551" s="149" t="s">
        <v>140</v>
      </c>
      <c r="F551" s="150" t="s">
        <v>846</v>
      </c>
      <c r="I551" s="147"/>
      <c r="L551" s="31"/>
      <c r="M551" s="148"/>
      <c r="T551" s="55"/>
      <c r="AT551" s="16" t="s">
        <v>140</v>
      </c>
      <c r="AU551" s="16" t="s">
        <v>83</v>
      </c>
    </row>
    <row r="552" spans="2:65" s="12" customFormat="1" ht="22.5">
      <c r="B552" s="151"/>
      <c r="D552" s="145" t="s">
        <v>142</v>
      </c>
      <c r="E552" s="152" t="s">
        <v>1</v>
      </c>
      <c r="F552" s="153" t="s">
        <v>815</v>
      </c>
      <c r="H552" s="154">
        <v>1.3440000000000001</v>
      </c>
      <c r="I552" s="155"/>
      <c r="L552" s="151"/>
      <c r="M552" s="156"/>
      <c r="T552" s="157"/>
      <c r="AT552" s="152" t="s">
        <v>142</v>
      </c>
      <c r="AU552" s="152" t="s">
        <v>83</v>
      </c>
      <c r="AV552" s="12" t="s">
        <v>83</v>
      </c>
      <c r="AW552" s="12" t="s">
        <v>30</v>
      </c>
      <c r="AX552" s="12" t="s">
        <v>81</v>
      </c>
      <c r="AY552" s="152" t="s">
        <v>129</v>
      </c>
    </row>
    <row r="553" spans="2:65" s="1" customFormat="1" ht="24.2" customHeight="1">
      <c r="B553" s="131"/>
      <c r="C553" s="132" t="s">
        <v>847</v>
      </c>
      <c r="D553" s="132" t="s">
        <v>132</v>
      </c>
      <c r="E553" s="133" t="s">
        <v>848</v>
      </c>
      <c r="F553" s="134" t="s">
        <v>849</v>
      </c>
      <c r="G553" s="135" t="s">
        <v>304</v>
      </c>
      <c r="H553" s="136">
        <v>93.367999999999995</v>
      </c>
      <c r="I553" s="137"/>
      <c r="J553" s="138">
        <f>ROUND(I553*H553,2)</f>
        <v>0</v>
      </c>
      <c r="K553" s="134" t="s">
        <v>546</v>
      </c>
      <c r="L553" s="31"/>
      <c r="M553" s="139" t="s">
        <v>1</v>
      </c>
      <c r="N553" s="140" t="s">
        <v>38</v>
      </c>
      <c r="P553" s="141">
        <f>O553*H553</f>
        <v>0</v>
      </c>
      <c r="Q553" s="141">
        <v>0</v>
      </c>
      <c r="R553" s="141">
        <f>Q553*H553</f>
        <v>0</v>
      </c>
      <c r="S553" s="141">
        <v>0</v>
      </c>
      <c r="T553" s="142">
        <f>S553*H553</f>
        <v>0</v>
      </c>
      <c r="AR553" s="143" t="s">
        <v>154</v>
      </c>
      <c r="AT553" s="143" t="s">
        <v>132</v>
      </c>
      <c r="AU553" s="143" t="s">
        <v>83</v>
      </c>
      <c r="AY553" s="16" t="s">
        <v>129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6" t="s">
        <v>81</v>
      </c>
      <c r="BK553" s="144">
        <f>ROUND(I553*H553,2)</f>
        <v>0</v>
      </c>
      <c r="BL553" s="16" t="s">
        <v>154</v>
      </c>
      <c r="BM553" s="143" t="s">
        <v>850</v>
      </c>
    </row>
    <row r="554" spans="2:65" s="1" customFormat="1" ht="19.5">
      <c r="B554" s="31"/>
      <c r="D554" s="145" t="s">
        <v>139</v>
      </c>
      <c r="F554" s="146" t="s">
        <v>851</v>
      </c>
      <c r="I554" s="147"/>
      <c r="L554" s="31"/>
      <c r="M554" s="148"/>
      <c r="T554" s="55"/>
      <c r="AT554" s="16" t="s">
        <v>139</v>
      </c>
      <c r="AU554" s="16" t="s">
        <v>83</v>
      </c>
    </row>
    <row r="555" spans="2:65" s="1" customFormat="1" ht="11.25">
      <c r="B555" s="31"/>
      <c r="D555" s="149" t="s">
        <v>140</v>
      </c>
      <c r="F555" s="150" t="s">
        <v>852</v>
      </c>
      <c r="I555" s="147"/>
      <c r="L555" s="31"/>
      <c r="M555" s="148"/>
      <c r="T555" s="55"/>
      <c r="AT555" s="16" t="s">
        <v>140</v>
      </c>
      <c r="AU555" s="16" t="s">
        <v>83</v>
      </c>
    </row>
    <row r="556" spans="2:65" s="12" customFormat="1" ht="22.5">
      <c r="B556" s="151"/>
      <c r="D556" s="145" t="s">
        <v>142</v>
      </c>
      <c r="E556" s="152" t="s">
        <v>1</v>
      </c>
      <c r="F556" s="153" t="s">
        <v>831</v>
      </c>
      <c r="H556" s="154">
        <v>88.492999999999995</v>
      </c>
      <c r="I556" s="155"/>
      <c r="L556" s="151"/>
      <c r="M556" s="156"/>
      <c r="T556" s="157"/>
      <c r="AT556" s="152" t="s">
        <v>142</v>
      </c>
      <c r="AU556" s="152" t="s">
        <v>83</v>
      </c>
      <c r="AV556" s="12" t="s">
        <v>83</v>
      </c>
      <c r="AW556" s="12" t="s">
        <v>30</v>
      </c>
      <c r="AX556" s="12" t="s">
        <v>73</v>
      </c>
      <c r="AY556" s="152" t="s">
        <v>129</v>
      </c>
    </row>
    <row r="557" spans="2:65" s="12" customFormat="1" ht="22.5">
      <c r="B557" s="151"/>
      <c r="D557" s="145" t="s">
        <v>142</v>
      </c>
      <c r="E557" s="152" t="s">
        <v>1</v>
      </c>
      <c r="F557" s="153" t="s">
        <v>832</v>
      </c>
      <c r="H557" s="154">
        <v>4.875</v>
      </c>
      <c r="I557" s="155"/>
      <c r="L557" s="151"/>
      <c r="M557" s="156"/>
      <c r="T557" s="157"/>
      <c r="AT557" s="152" t="s">
        <v>142</v>
      </c>
      <c r="AU557" s="152" t="s">
        <v>83</v>
      </c>
      <c r="AV557" s="12" t="s">
        <v>83</v>
      </c>
      <c r="AW557" s="12" t="s">
        <v>30</v>
      </c>
      <c r="AX557" s="12" t="s">
        <v>73</v>
      </c>
      <c r="AY557" s="152" t="s">
        <v>129</v>
      </c>
    </row>
    <row r="558" spans="2:65" s="13" customFormat="1" ht="11.25">
      <c r="B558" s="162"/>
      <c r="D558" s="145" t="s">
        <v>142</v>
      </c>
      <c r="E558" s="163" t="s">
        <v>1</v>
      </c>
      <c r="F558" s="164" t="s">
        <v>239</v>
      </c>
      <c r="H558" s="165">
        <v>93.367999999999995</v>
      </c>
      <c r="I558" s="166"/>
      <c r="L558" s="162"/>
      <c r="M558" s="167"/>
      <c r="T558" s="168"/>
      <c r="AT558" s="163" t="s">
        <v>142</v>
      </c>
      <c r="AU558" s="163" t="s">
        <v>83</v>
      </c>
      <c r="AV558" s="13" t="s">
        <v>154</v>
      </c>
      <c r="AW558" s="13" t="s">
        <v>30</v>
      </c>
      <c r="AX558" s="13" t="s">
        <v>81</v>
      </c>
      <c r="AY558" s="163" t="s">
        <v>129</v>
      </c>
    </row>
    <row r="559" spans="2:65" s="1" customFormat="1" ht="37.9" customHeight="1">
      <c r="B559" s="131"/>
      <c r="C559" s="132" t="s">
        <v>853</v>
      </c>
      <c r="D559" s="132" t="s">
        <v>132</v>
      </c>
      <c r="E559" s="133" t="s">
        <v>854</v>
      </c>
      <c r="F559" s="134" t="s">
        <v>855</v>
      </c>
      <c r="G559" s="135" t="s">
        <v>304</v>
      </c>
      <c r="H559" s="136">
        <v>546.69500000000005</v>
      </c>
      <c r="I559" s="137"/>
      <c r="J559" s="138">
        <f>ROUND(I559*H559,2)</f>
        <v>0</v>
      </c>
      <c r="K559" s="134" t="s">
        <v>546</v>
      </c>
      <c r="L559" s="31"/>
      <c r="M559" s="139" t="s">
        <v>1</v>
      </c>
      <c r="N559" s="140" t="s">
        <v>38</v>
      </c>
      <c r="P559" s="141">
        <f>O559*H559</f>
        <v>0</v>
      </c>
      <c r="Q559" s="141">
        <v>0</v>
      </c>
      <c r="R559" s="141">
        <f>Q559*H559</f>
        <v>0</v>
      </c>
      <c r="S559" s="141">
        <v>0</v>
      </c>
      <c r="T559" s="142">
        <f>S559*H559</f>
        <v>0</v>
      </c>
      <c r="AR559" s="143" t="s">
        <v>154</v>
      </c>
      <c r="AT559" s="143" t="s">
        <v>132</v>
      </c>
      <c r="AU559" s="143" t="s">
        <v>83</v>
      </c>
      <c r="AY559" s="16" t="s">
        <v>129</v>
      </c>
      <c r="BE559" s="144">
        <f>IF(N559="základní",J559,0)</f>
        <v>0</v>
      </c>
      <c r="BF559" s="144">
        <f>IF(N559="snížená",J559,0)</f>
        <v>0</v>
      </c>
      <c r="BG559" s="144">
        <f>IF(N559="zákl. přenesená",J559,0)</f>
        <v>0</v>
      </c>
      <c r="BH559" s="144">
        <f>IF(N559="sníž. přenesená",J559,0)</f>
        <v>0</v>
      </c>
      <c r="BI559" s="144">
        <f>IF(N559="nulová",J559,0)</f>
        <v>0</v>
      </c>
      <c r="BJ559" s="16" t="s">
        <v>81</v>
      </c>
      <c r="BK559" s="144">
        <f>ROUND(I559*H559,2)</f>
        <v>0</v>
      </c>
      <c r="BL559" s="16" t="s">
        <v>154</v>
      </c>
      <c r="BM559" s="143" t="s">
        <v>856</v>
      </c>
    </row>
    <row r="560" spans="2:65" s="1" customFormat="1" ht="29.25">
      <c r="B560" s="31"/>
      <c r="D560" s="145" t="s">
        <v>139</v>
      </c>
      <c r="F560" s="146" t="s">
        <v>857</v>
      </c>
      <c r="I560" s="147"/>
      <c r="L560" s="31"/>
      <c r="M560" s="148"/>
      <c r="T560" s="55"/>
      <c r="AT560" s="16" t="s">
        <v>139</v>
      </c>
      <c r="AU560" s="16" t="s">
        <v>83</v>
      </c>
    </row>
    <row r="561" spans="2:65" s="1" customFormat="1" ht="11.25">
      <c r="B561" s="31"/>
      <c r="D561" s="149" t="s">
        <v>140</v>
      </c>
      <c r="F561" s="150" t="s">
        <v>858</v>
      </c>
      <c r="I561" s="147"/>
      <c r="L561" s="31"/>
      <c r="M561" s="148"/>
      <c r="T561" s="55"/>
      <c r="AT561" s="16" t="s">
        <v>140</v>
      </c>
      <c r="AU561" s="16" t="s">
        <v>83</v>
      </c>
    </row>
    <row r="562" spans="2:65" s="12" customFormat="1" ht="22.5">
      <c r="B562" s="151"/>
      <c r="D562" s="145" t="s">
        <v>142</v>
      </c>
      <c r="E562" s="152" t="s">
        <v>1</v>
      </c>
      <c r="F562" s="153" t="s">
        <v>808</v>
      </c>
      <c r="H562" s="154">
        <v>103.896</v>
      </c>
      <c r="I562" s="155"/>
      <c r="L562" s="151"/>
      <c r="M562" s="156"/>
      <c r="T562" s="157"/>
      <c r="AT562" s="152" t="s">
        <v>142</v>
      </c>
      <c r="AU562" s="152" t="s">
        <v>83</v>
      </c>
      <c r="AV562" s="12" t="s">
        <v>83</v>
      </c>
      <c r="AW562" s="12" t="s">
        <v>30</v>
      </c>
      <c r="AX562" s="12" t="s">
        <v>73</v>
      </c>
      <c r="AY562" s="152" t="s">
        <v>129</v>
      </c>
    </row>
    <row r="563" spans="2:65" s="12" customFormat="1" ht="22.5">
      <c r="B563" s="151"/>
      <c r="D563" s="145" t="s">
        <v>142</v>
      </c>
      <c r="E563" s="152" t="s">
        <v>1</v>
      </c>
      <c r="F563" s="153" t="s">
        <v>809</v>
      </c>
      <c r="H563" s="154">
        <v>142.67400000000001</v>
      </c>
      <c r="I563" s="155"/>
      <c r="L563" s="151"/>
      <c r="M563" s="156"/>
      <c r="T563" s="157"/>
      <c r="AT563" s="152" t="s">
        <v>142</v>
      </c>
      <c r="AU563" s="152" t="s">
        <v>83</v>
      </c>
      <c r="AV563" s="12" t="s">
        <v>83</v>
      </c>
      <c r="AW563" s="12" t="s">
        <v>30</v>
      </c>
      <c r="AX563" s="12" t="s">
        <v>73</v>
      </c>
      <c r="AY563" s="152" t="s">
        <v>129</v>
      </c>
    </row>
    <row r="564" spans="2:65" s="12" customFormat="1" ht="22.5">
      <c r="B564" s="151"/>
      <c r="D564" s="145" t="s">
        <v>142</v>
      </c>
      <c r="E564" s="152" t="s">
        <v>1</v>
      </c>
      <c r="F564" s="153" t="s">
        <v>810</v>
      </c>
      <c r="H564" s="154">
        <v>106.018</v>
      </c>
      <c r="I564" s="155"/>
      <c r="L564" s="151"/>
      <c r="M564" s="156"/>
      <c r="T564" s="157"/>
      <c r="AT564" s="152" t="s">
        <v>142</v>
      </c>
      <c r="AU564" s="152" t="s">
        <v>83</v>
      </c>
      <c r="AV564" s="12" t="s">
        <v>83</v>
      </c>
      <c r="AW564" s="12" t="s">
        <v>30</v>
      </c>
      <c r="AX564" s="12" t="s">
        <v>73</v>
      </c>
      <c r="AY564" s="152" t="s">
        <v>129</v>
      </c>
    </row>
    <row r="565" spans="2:65" s="12" customFormat="1" ht="22.5">
      <c r="B565" s="151"/>
      <c r="D565" s="145" t="s">
        <v>142</v>
      </c>
      <c r="E565" s="152" t="s">
        <v>1</v>
      </c>
      <c r="F565" s="153" t="s">
        <v>813</v>
      </c>
      <c r="H565" s="154">
        <v>31.407</v>
      </c>
      <c r="I565" s="155"/>
      <c r="L565" s="151"/>
      <c r="M565" s="156"/>
      <c r="T565" s="157"/>
      <c r="AT565" s="152" t="s">
        <v>142</v>
      </c>
      <c r="AU565" s="152" t="s">
        <v>83</v>
      </c>
      <c r="AV565" s="12" t="s">
        <v>83</v>
      </c>
      <c r="AW565" s="12" t="s">
        <v>30</v>
      </c>
      <c r="AX565" s="12" t="s">
        <v>73</v>
      </c>
      <c r="AY565" s="152" t="s">
        <v>129</v>
      </c>
    </row>
    <row r="566" spans="2:65" s="12" customFormat="1" ht="22.5">
      <c r="B566" s="151"/>
      <c r="D566" s="145" t="s">
        <v>142</v>
      </c>
      <c r="E566" s="152" t="s">
        <v>1</v>
      </c>
      <c r="F566" s="153" t="s">
        <v>814</v>
      </c>
      <c r="H566" s="154">
        <v>161.35599999999999</v>
      </c>
      <c r="I566" s="155"/>
      <c r="L566" s="151"/>
      <c r="M566" s="156"/>
      <c r="T566" s="157"/>
      <c r="AT566" s="152" t="s">
        <v>142</v>
      </c>
      <c r="AU566" s="152" t="s">
        <v>83</v>
      </c>
      <c r="AV566" s="12" t="s">
        <v>83</v>
      </c>
      <c r="AW566" s="12" t="s">
        <v>30</v>
      </c>
      <c r="AX566" s="12" t="s">
        <v>73</v>
      </c>
      <c r="AY566" s="152" t="s">
        <v>129</v>
      </c>
    </row>
    <row r="567" spans="2:65" s="12" customFormat="1" ht="22.5">
      <c r="B567" s="151"/>
      <c r="D567" s="145" t="s">
        <v>142</v>
      </c>
      <c r="E567" s="152" t="s">
        <v>1</v>
      </c>
      <c r="F567" s="153" t="s">
        <v>815</v>
      </c>
      <c r="H567" s="154">
        <v>1.3440000000000001</v>
      </c>
      <c r="I567" s="155"/>
      <c r="L567" s="151"/>
      <c r="M567" s="156"/>
      <c r="T567" s="157"/>
      <c r="AT567" s="152" t="s">
        <v>142</v>
      </c>
      <c r="AU567" s="152" t="s">
        <v>83</v>
      </c>
      <c r="AV567" s="12" t="s">
        <v>83</v>
      </c>
      <c r="AW567" s="12" t="s">
        <v>30</v>
      </c>
      <c r="AX567" s="12" t="s">
        <v>73</v>
      </c>
      <c r="AY567" s="152" t="s">
        <v>129</v>
      </c>
    </row>
    <row r="568" spans="2:65" s="13" customFormat="1" ht="11.25">
      <c r="B568" s="162"/>
      <c r="D568" s="145" t="s">
        <v>142</v>
      </c>
      <c r="E568" s="163" t="s">
        <v>1</v>
      </c>
      <c r="F568" s="164" t="s">
        <v>239</v>
      </c>
      <c r="H568" s="165">
        <v>546.69500000000005</v>
      </c>
      <c r="I568" s="166"/>
      <c r="L568" s="162"/>
      <c r="M568" s="167"/>
      <c r="T568" s="168"/>
      <c r="AT568" s="163" t="s">
        <v>142</v>
      </c>
      <c r="AU568" s="163" t="s">
        <v>83</v>
      </c>
      <c r="AV568" s="13" t="s">
        <v>154</v>
      </c>
      <c r="AW568" s="13" t="s">
        <v>30</v>
      </c>
      <c r="AX568" s="13" t="s">
        <v>81</v>
      </c>
      <c r="AY568" s="163" t="s">
        <v>129</v>
      </c>
    </row>
    <row r="569" spans="2:65" s="1" customFormat="1" ht="44.25" customHeight="1">
      <c r="B569" s="131"/>
      <c r="C569" s="132" t="s">
        <v>859</v>
      </c>
      <c r="D569" s="132" t="s">
        <v>132</v>
      </c>
      <c r="E569" s="133" t="s">
        <v>860</v>
      </c>
      <c r="F569" s="134" t="s">
        <v>861</v>
      </c>
      <c r="G569" s="135" t="s">
        <v>304</v>
      </c>
      <c r="H569" s="136">
        <v>833.30200000000002</v>
      </c>
      <c r="I569" s="137"/>
      <c r="J569" s="138">
        <f>ROUND(I569*H569,2)</f>
        <v>0</v>
      </c>
      <c r="K569" s="134" t="s">
        <v>214</v>
      </c>
      <c r="L569" s="31"/>
      <c r="M569" s="139" t="s">
        <v>1</v>
      </c>
      <c r="N569" s="140" t="s">
        <v>38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154</v>
      </c>
      <c r="AT569" s="143" t="s">
        <v>132</v>
      </c>
      <c r="AU569" s="143" t="s">
        <v>83</v>
      </c>
      <c r="AY569" s="16" t="s">
        <v>129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6" t="s">
        <v>81</v>
      </c>
      <c r="BK569" s="144">
        <f>ROUND(I569*H569,2)</f>
        <v>0</v>
      </c>
      <c r="BL569" s="16" t="s">
        <v>154</v>
      </c>
      <c r="BM569" s="143" t="s">
        <v>862</v>
      </c>
    </row>
    <row r="570" spans="2:65" s="1" customFormat="1" ht="29.25">
      <c r="B570" s="31"/>
      <c r="D570" s="145" t="s">
        <v>139</v>
      </c>
      <c r="F570" s="146" t="s">
        <v>863</v>
      </c>
      <c r="I570" s="147"/>
      <c r="L570" s="31"/>
      <c r="M570" s="148"/>
      <c r="T570" s="55"/>
      <c r="AT570" s="16" t="s">
        <v>139</v>
      </c>
      <c r="AU570" s="16" t="s">
        <v>83</v>
      </c>
    </row>
    <row r="571" spans="2:65" s="1" customFormat="1" ht="11.25">
      <c r="B571" s="31"/>
      <c r="D571" s="149" t="s">
        <v>140</v>
      </c>
      <c r="F571" s="150" t="s">
        <v>864</v>
      </c>
      <c r="I571" s="147"/>
      <c r="L571" s="31"/>
      <c r="M571" s="148"/>
      <c r="T571" s="55"/>
      <c r="AT571" s="16" t="s">
        <v>140</v>
      </c>
      <c r="AU571" s="16" t="s">
        <v>83</v>
      </c>
    </row>
    <row r="572" spans="2:65" s="12" customFormat="1" ht="22.5">
      <c r="B572" s="151"/>
      <c r="D572" s="145" t="s">
        <v>142</v>
      </c>
      <c r="E572" s="152" t="s">
        <v>1</v>
      </c>
      <c r="F572" s="153" t="s">
        <v>811</v>
      </c>
      <c r="H572" s="154">
        <v>43.055999999999997</v>
      </c>
      <c r="I572" s="155"/>
      <c r="L572" s="151"/>
      <c r="M572" s="156"/>
      <c r="T572" s="157"/>
      <c r="AT572" s="152" t="s">
        <v>142</v>
      </c>
      <c r="AU572" s="152" t="s">
        <v>83</v>
      </c>
      <c r="AV572" s="12" t="s">
        <v>83</v>
      </c>
      <c r="AW572" s="12" t="s">
        <v>30</v>
      </c>
      <c r="AX572" s="12" t="s">
        <v>73</v>
      </c>
      <c r="AY572" s="152" t="s">
        <v>129</v>
      </c>
    </row>
    <row r="573" spans="2:65" s="12" customFormat="1" ht="11.25">
      <c r="B573" s="151"/>
      <c r="D573" s="145" t="s">
        <v>142</v>
      </c>
      <c r="E573" s="152" t="s">
        <v>1</v>
      </c>
      <c r="F573" s="153" t="s">
        <v>812</v>
      </c>
      <c r="H573" s="154">
        <v>790.24599999999998</v>
      </c>
      <c r="I573" s="155"/>
      <c r="L573" s="151"/>
      <c r="M573" s="156"/>
      <c r="T573" s="157"/>
      <c r="AT573" s="152" t="s">
        <v>142</v>
      </c>
      <c r="AU573" s="152" t="s">
        <v>83</v>
      </c>
      <c r="AV573" s="12" t="s">
        <v>83</v>
      </c>
      <c r="AW573" s="12" t="s">
        <v>30</v>
      </c>
      <c r="AX573" s="12" t="s">
        <v>73</v>
      </c>
      <c r="AY573" s="152" t="s">
        <v>129</v>
      </c>
    </row>
    <row r="574" spans="2:65" s="13" customFormat="1" ht="11.25">
      <c r="B574" s="162"/>
      <c r="D574" s="145" t="s">
        <v>142</v>
      </c>
      <c r="E574" s="163" t="s">
        <v>1</v>
      </c>
      <c r="F574" s="164" t="s">
        <v>239</v>
      </c>
      <c r="H574" s="165">
        <v>833.30200000000002</v>
      </c>
      <c r="I574" s="166"/>
      <c r="L574" s="162"/>
      <c r="M574" s="167"/>
      <c r="T574" s="168"/>
      <c r="AT574" s="163" t="s">
        <v>142</v>
      </c>
      <c r="AU574" s="163" t="s">
        <v>83</v>
      </c>
      <c r="AV574" s="13" t="s">
        <v>154</v>
      </c>
      <c r="AW574" s="13" t="s">
        <v>30</v>
      </c>
      <c r="AX574" s="13" t="s">
        <v>81</v>
      </c>
      <c r="AY574" s="163" t="s">
        <v>129</v>
      </c>
    </row>
    <row r="575" spans="2:65" s="11" customFormat="1" ht="22.9" customHeight="1">
      <c r="B575" s="119"/>
      <c r="D575" s="120" t="s">
        <v>72</v>
      </c>
      <c r="E575" s="129" t="s">
        <v>865</v>
      </c>
      <c r="F575" s="129" t="s">
        <v>866</v>
      </c>
      <c r="I575" s="122"/>
      <c r="J575" s="130">
        <f>BK575</f>
        <v>0</v>
      </c>
      <c r="L575" s="119"/>
      <c r="M575" s="124"/>
      <c r="P575" s="125">
        <f>SUM(P576:P578)</f>
        <v>0</v>
      </c>
      <c r="R575" s="125">
        <f>SUM(R576:R578)</f>
        <v>0</v>
      </c>
      <c r="T575" s="126">
        <f>SUM(T576:T578)</f>
        <v>0</v>
      </c>
      <c r="AR575" s="120" t="s">
        <v>81</v>
      </c>
      <c r="AT575" s="127" t="s">
        <v>72</v>
      </c>
      <c r="AU575" s="127" t="s">
        <v>81</v>
      </c>
      <c r="AY575" s="120" t="s">
        <v>129</v>
      </c>
      <c r="BK575" s="128">
        <f>SUM(BK576:BK578)</f>
        <v>0</v>
      </c>
    </row>
    <row r="576" spans="2:65" s="1" customFormat="1" ht="33" customHeight="1">
      <c r="B576" s="131"/>
      <c r="C576" s="132" t="s">
        <v>867</v>
      </c>
      <c r="D576" s="132" t="s">
        <v>132</v>
      </c>
      <c r="E576" s="133" t="s">
        <v>868</v>
      </c>
      <c r="F576" s="134" t="s">
        <v>869</v>
      </c>
      <c r="G576" s="135" t="s">
        <v>304</v>
      </c>
      <c r="H576" s="136">
        <v>424.80599999999998</v>
      </c>
      <c r="I576" s="137"/>
      <c r="J576" s="138">
        <f>ROUND(I576*H576,2)</f>
        <v>0</v>
      </c>
      <c r="K576" s="134" t="s">
        <v>214</v>
      </c>
      <c r="L576" s="31"/>
      <c r="M576" s="139" t="s">
        <v>1</v>
      </c>
      <c r="N576" s="140" t="s">
        <v>38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154</v>
      </c>
      <c r="AT576" s="143" t="s">
        <v>132</v>
      </c>
      <c r="AU576" s="143" t="s">
        <v>83</v>
      </c>
      <c r="AY576" s="16" t="s">
        <v>129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6" t="s">
        <v>81</v>
      </c>
      <c r="BK576" s="144">
        <f>ROUND(I576*H576,2)</f>
        <v>0</v>
      </c>
      <c r="BL576" s="16" t="s">
        <v>154</v>
      </c>
      <c r="BM576" s="143" t="s">
        <v>870</v>
      </c>
    </row>
    <row r="577" spans="2:47" s="1" customFormat="1" ht="29.25">
      <c r="B577" s="31"/>
      <c r="D577" s="145" t="s">
        <v>139</v>
      </c>
      <c r="F577" s="146" t="s">
        <v>871</v>
      </c>
      <c r="I577" s="147"/>
      <c r="L577" s="31"/>
      <c r="M577" s="148"/>
      <c r="T577" s="55"/>
      <c r="AT577" s="16" t="s">
        <v>139</v>
      </c>
      <c r="AU577" s="16" t="s">
        <v>83</v>
      </c>
    </row>
    <row r="578" spans="2:47" s="1" customFormat="1" ht="11.25">
      <c r="B578" s="31"/>
      <c r="D578" s="149" t="s">
        <v>140</v>
      </c>
      <c r="F578" s="150" t="s">
        <v>872</v>
      </c>
      <c r="I578" s="147"/>
      <c r="L578" s="31"/>
      <c r="M578" s="158"/>
      <c r="N578" s="159"/>
      <c r="O578" s="159"/>
      <c r="P578" s="159"/>
      <c r="Q578" s="159"/>
      <c r="R578" s="159"/>
      <c r="S578" s="159"/>
      <c r="T578" s="160"/>
      <c r="AT578" s="16" t="s">
        <v>140</v>
      </c>
      <c r="AU578" s="16" t="s">
        <v>83</v>
      </c>
    </row>
    <row r="579" spans="2:47" s="1" customFormat="1" ht="6.95" customHeight="1">
      <c r="B579" s="43"/>
      <c r="C579" s="44"/>
      <c r="D579" s="44"/>
      <c r="E579" s="44"/>
      <c r="F579" s="44"/>
      <c r="G579" s="44"/>
      <c r="H579" s="44"/>
      <c r="I579" s="44"/>
      <c r="J579" s="44"/>
      <c r="K579" s="44"/>
      <c r="L579" s="31"/>
    </row>
  </sheetData>
  <autoFilter ref="C124:K578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200-000000000000}"/>
    <hyperlink ref="F134" r:id="rId2" xr:uid="{00000000-0004-0000-0200-000001000000}"/>
    <hyperlink ref="F138" r:id="rId3" xr:uid="{00000000-0004-0000-0200-000002000000}"/>
    <hyperlink ref="F142" r:id="rId4" xr:uid="{00000000-0004-0000-0200-000003000000}"/>
    <hyperlink ref="F149" r:id="rId5" xr:uid="{00000000-0004-0000-0200-000004000000}"/>
    <hyperlink ref="F154" r:id="rId6" xr:uid="{00000000-0004-0000-0200-000005000000}"/>
    <hyperlink ref="F159" r:id="rId7" xr:uid="{00000000-0004-0000-0200-000006000000}"/>
    <hyperlink ref="F164" r:id="rId8" xr:uid="{00000000-0004-0000-0200-000007000000}"/>
    <hyperlink ref="F168" r:id="rId9" xr:uid="{00000000-0004-0000-0200-000008000000}"/>
    <hyperlink ref="F172" r:id="rId10" xr:uid="{00000000-0004-0000-0200-000009000000}"/>
    <hyperlink ref="F178" r:id="rId11" xr:uid="{00000000-0004-0000-0200-00000A000000}"/>
    <hyperlink ref="F182" r:id="rId12" xr:uid="{00000000-0004-0000-0200-00000B000000}"/>
    <hyperlink ref="F186" r:id="rId13" xr:uid="{00000000-0004-0000-0200-00000C000000}"/>
    <hyperlink ref="F191" r:id="rId14" xr:uid="{00000000-0004-0000-0200-00000D000000}"/>
    <hyperlink ref="F195" r:id="rId15" xr:uid="{00000000-0004-0000-0200-00000E000000}"/>
    <hyperlink ref="F199" r:id="rId16" xr:uid="{00000000-0004-0000-0200-00000F000000}"/>
    <hyperlink ref="F206" r:id="rId17" xr:uid="{00000000-0004-0000-0200-000010000000}"/>
    <hyperlink ref="F214" r:id="rId18" xr:uid="{00000000-0004-0000-0200-000011000000}"/>
    <hyperlink ref="F221" r:id="rId19" xr:uid="{00000000-0004-0000-0200-000012000000}"/>
    <hyperlink ref="F226" r:id="rId20" xr:uid="{00000000-0004-0000-0200-000013000000}"/>
    <hyperlink ref="F233" r:id="rId21" xr:uid="{00000000-0004-0000-0200-000014000000}"/>
    <hyperlink ref="F238" r:id="rId22" xr:uid="{00000000-0004-0000-0200-000015000000}"/>
    <hyperlink ref="F242" r:id="rId23" xr:uid="{00000000-0004-0000-0200-000016000000}"/>
    <hyperlink ref="F247" r:id="rId24" xr:uid="{00000000-0004-0000-0200-000017000000}"/>
    <hyperlink ref="F252" r:id="rId25" xr:uid="{00000000-0004-0000-0200-000018000000}"/>
    <hyperlink ref="F257" r:id="rId26" xr:uid="{00000000-0004-0000-0200-000019000000}"/>
    <hyperlink ref="F262" r:id="rId27" xr:uid="{00000000-0004-0000-0200-00001A000000}"/>
    <hyperlink ref="F267" r:id="rId28" xr:uid="{00000000-0004-0000-0200-00001B000000}"/>
    <hyperlink ref="F271" r:id="rId29" xr:uid="{00000000-0004-0000-0200-00001C000000}"/>
    <hyperlink ref="F276" r:id="rId30" xr:uid="{00000000-0004-0000-0200-00001D000000}"/>
    <hyperlink ref="F281" r:id="rId31" xr:uid="{00000000-0004-0000-0200-00001E000000}"/>
    <hyperlink ref="F286" r:id="rId32" xr:uid="{00000000-0004-0000-0200-00001F000000}"/>
    <hyperlink ref="F291" r:id="rId33" xr:uid="{00000000-0004-0000-0200-000020000000}"/>
    <hyperlink ref="F295" r:id="rId34" xr:uid="{00000000-0004-0000-0200-000021000000}"/>
    <hyperlink ref="F300" r:id="rId35" xr:uid="{00000000-0004-0000-0200-000022000000}"/>
    <hyperlink ref="F304" r:id="rId36" xr:uid="{00000000-0004-0000-0200-000023000000}"/>
    <hyperlink ref="F308" r:id="rId37" xr:uid="{00000000-0004-0000-0200-000024000000}"/>
    <hyperlink ref="F312" r:id="rId38" xr:uid="{00000000-0004-0000-0200-000025000000}"/>
    <hyperlink ref="F318" r:id="rId39" xr:uid="{00000000-0004-0000-0200-000026000000}"/>
    <hyperlink ref="F322" r:id="rId40" xr:uid="{00000000-0004-0000-0200-000027000000}"/>
    <hyperlink ref="F326" r:id="rId41" xr:uid="{00000000-0004-0000-0200-000028000000}"/>
    <hyperlink ref="F330" r:id="rId42" xr:uid="{00000000-0004-0000-0200-000029000000}"/>
    <hyperlink ref="F334" r:id="rId43" xr:uid="{00000000-0004-0000-0200-00002A000000}"/>
    <hyperlink ref="F348" r:id="rId44" xr:uid="{00000000-0004-0000-0200-00002B000000}"/>
    <hyperlink ref="F352" r:id="rId45" xr:uid="{00000000-0004-0000-0200-00002C000000}"/>
    <hyperlink ref="F355" r:id="rId46" xr:uid="{00000000-0004-0000-0200-00002D000000}"/>
    <hyperlink ref="F358" r:id="rId47" xr:uid="{00000000-0004-0000-0200-00002E000000}"/>
    <hyperlink ref="F361" r:id="rId48" xr:uid="{00000000-0004-0000-0200-00002F000000}"/>
    <hyperlink ref="F365" r:id="rId49" xr:uid="{00000000-0004-0000-0200-000030000000}"/>
    <hyperlink ref="F371" r:id="rId50" xr:uid="{00000000-0004-0000-0200-000031000000}"/>
    <hyperlink ref="F375" r:id="rId51" xr:uid="{00000000-0004-0000-0200-000032000000}"/>
    <hyperlink ref="F379" r:id="rId52" xr:uid="{00000000-0004-0000-0200-000033000000}"/>
    <hyperlink ref="F383" r:id="rId53" xr:uid="{00000000-0004-0000-0200-000034000000}"/>
    <hyperlink ref="F387" r:id="rId54" xr:uid="{00000000-0004-0000-0200-000035000000}"/>
    <hyperlink ref="F391" r:id="rId55" xr:uid="{00000000-0004-0000-0200-000036000000}"/>
    <hyperlink ref="F408" r:id="rId56" xr:uid="{00000000-0004-0000-0200-000037000000}"/>
    <hyperlink ref="F419" r:id="rId57" xr:uid="{00000000-0004-0000-0200-000038000000}"/>
    <hyperlink ref="F426" r:id="rId58" xr:uid="{00000000-0004-0000-0200-000039000000}"/>
    <hyperlink ref="F432" r:id="rId59" xr:uid="{00000000-0004-0000-0200-00003A000000}"/>
    <hyperlink ref="F435" r:id="rId60" xr:uid="{00000000-0004-0000-0200-00003B000000}"/>
    <hyperlink ref="F440" r:id="rId61" xr:uid="{00000000-0004-0000-0200-00003C000000}"/>
    <hyperlink ref="F444" r:id="rId62" xr:uid="{00000000-0004-0000-0200-00003D000000}"/>
    <hyperlink ref="F448" r:id="rId63" xr:uid="{00000000-0004-0000-0200-00003E000000}"/>
    <hyperlink ref="F455" r:id="rId64" xr:uid="{00000000-0004-0000-0200-00003F000000}"/>
    <hyperlink ref="F460" r:id="rId65" xr:uid="{00000000-0004-0000-0200-000040000000}"/>
    <hyperlink ref="F465" r:id="rId66" xr:uid="{00000000-0004-0000-0200-000041000000}"/>
    <hyperlink ref="F471" r:id="rId67" xr:uid="{00000000-0004-0000-0200-000042000000}"/>
    <hyperlink ref="F476" r:id="rId68" xr:uid="{00000000-0004-0000-0200-000043000000}"/>
    <hyperlink ref="F481" r:id="rId69" xr:uid="{00000000-0004-0000-0200-000044000000}"/>
    <hyperlink ref="F489" r:id="rId70" xr:uid="{00000000-0004-0000-0200-000045000000}"/>
    <hyperlink ref="F493" r:id="rId71" xr:uid="{00000000-0004-0000-0200-000046000000}"/>
    <hyperlink ref="F500" r:id="rId72" xr:uid="{00000000-0004-0000-0200-000047000000}"/>
    <hyperlink ref="F509" r:id="rId73" xr:uid="{00000000-0004-0000-0200-000048000000}"/>
    <hyperlink ref="F522" r:id="rId74" xr:uid="{00000000-0004-0000-0200-000049000000}"/>
    <hyperlink ref="F536" r:id="rId75" xr:uid="{00000000-0004-0000-0200-00004A000000}"/>
    <hyperlink ref="F543" r:id="rId76" xr:uid="{00000000-0004-0000-0200-00004B000000}"/>
    <hyperlink ref="F551" r:id="rId77" xr:uid="{00000000-0004-0000-0200-00004C000000}"/>
    <hyperlink ref="F555" r:id="rId78" xr:uid="{00000000-0004-0000-0200-00004D000000}"/>
    <hyperlink ref="F561" r:id="rId79" xr:uid="{00000000-0004-0000-0200-00004E000000}"/>
    <hyperlink ref="F571" r:id="rId80" xr:uid="{00000000-0004-0000-0200-00004F000000}"/>
    <hyperlink ref="F578" r:id="rId81" xr:uid="{00000000-0004-0000-0200-00005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95</v>
      </c>
      <c r="AZ2" s="161" t="s">
        <v>192</v>
      </c>
      <c r="BA2" s="161" t="s">
        <v>193</v>
      </c>
      <c r="BB2" s="161" t="s">
        <v>1</v>
      </c>
      <c r="BC2" s="161" t="s">
        <v>884</v>
      </c>
      <c r="BD2" s="161" t="s">
        <v>83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  <c r="AZ3" s="161" t="s">
        <v>195</v>
      </c>
      <c r="BA3" s="161" t="s">
        <v>196</v>
      </c>
      <c r="BB3" s="161" t="s">
        <v>1</v>
      </c>
      <c r="BC3" s="161" t="s">
        <v>885</v>
      </c>
      <c r="BD3" s="161" t="s">
        <v>83</v>
      </c>
    </row>
    <row r="4" spans="2:56" ht="24.95" customHeight="1">
      <c r="B4" s="19"/>
      <c r="D4" s="20" t="s">
        <v>103</v>
      </c>
      <c r="L4" s="19"/>
      <c r="M4" s="87" t="s">
        <v>10</v>
      </c>
      <c r="AT4" s="16" t="s">
        <v>3</v>
      </c>
    </row>
    <row r="5" spans="2:56" ht="6.95" customHeight="1">
      <c r="B5" s="19"/>
      <c r="L5" s="19"/>
    </row>
    <row r="6" spans="2:56" ht="12" customHeight="1">
      <c r="B6" s="19"/>
      <c r="D6" s="26" t="s">
        <v>16</v>
      </c>
      <c r="L6" s="19"/>
    </row>
    <row r="7" spans="2:56" ht="16.5" customHeight="1">
      <c r="B7" s="19"/>
      <c r="E7" s="232" t="str">
        <f>'Rekapitulace stavby'!K6</f>
        <v>Branka, Bystrcká - PDPS, oprava komunikace, 1. etapa</v>
      </c>
      <c r="F7" s="233"/>
      <c r="G7" s="233"/>
      <c r="H7" s="233"/>
      <c r="L7" s="19"/>
    </row>
    <row r="8" spans="2:56" s="1" customFormat="1" ht="12" customHeight="1">
      <c r="B8" s="31"/>
      <c r="D8" s="26" t="s">
        <v>104</v>
      </c>
      <c r="L8" s="31"/>
    </row>
    <row r="9" spans="2:56" s="1" customFormat="1" ht="16.5" customHeight="1">
      <c r="B9" s="31"/>
      <c r="E9" s="193" t="s">
        <v>886</v>
      </c>
      <c r="F9" s="234"/>
      <c r="G9" s="234"/>
      <c r="H9" s="234"/>
      <c r="L9" s="31"/>
    </row>
    <row r="10" spans="2:56" s="1" customFormat="1" ht="11.25">
      <c r="B10" s="31"/>
      <c r="L10" s="31"/>
    </row>
    <row r="11" spans="2:5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5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25. 8. 2025</v>
      </c>
      <c r="L12" s="31"/>
    </row>
    <row r="13" spans="2:56" s="1" customFormat="1" ht="10.9" customHeight="1">
      <c r="B13" s="31"/>
      <c r="L13" s="31"/>
    </row>
    <row r="14" spans="2:5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5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5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5" t="str">
        <f>'Rekapitulace stavby'!E14</f>
        <v>Vyplň údaj</v>
      </c>
      <c r="F18" s="215"/>
      <c r="G18" s="215"/>
      <c r="H18" s="215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20" t="s">
        <v>1</v>
      </c>
      <c r="F27" s="220"/>
      <c r="G27" s="220"/>
      <c r="H27" s="220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ROUND((SUM(BE123:BE374)),  2)</f>
        <v>0</v>
      </c>
      <c r="I33" s="91">
        <v>0.21</v>
      </c>
      <c r="J33" s="90">
        <f>ROUND(((SUM(BE123:BE374))*I33),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ROUND((SUM(BF123:BF374)),  2)</f>
        <v>0</v>
      </c>
      <c r="I34" s="91">
        <v>0.12</v>
      </c>
      <c r="J34" s="90">
        <f>ROUND(((SUM(BF123:BF374))*I34),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ROUND((SUM(BG123:BG374)),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ROUND((SUM(BH123:BH374)),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ROUND((SUM(BI123:BI374)),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106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32" t="str">
        <f>E7</f>
        <v>Branka, Bystrcká - PDPS, oprava komunikace, 1. etapa</v>
      </c>
      <c r="F85" s="233"/>
      <c r="G85" s="233"/>
      <c r="H85" s="233"/>
      <c r="L85" s="31"/>
    </row>
    <row r="86" spans="2:47" s="1" customFormat="1" ht="12" customHeight="1">
      <c r="B86" s="31"/>
      <c r="C86" s="26" t="s">
        <v>104</v>
      </c>
      <c r="L86" s="31"/>
    </row>
    <row r="87" spans="2:47" s="1" customFormat="1" ht="16.5" customHeight="1">
      <c r="B87" s="31"/>
      <c r="E87" s="193" t="str">
        <f>E9</f>
        <v>SO 102.1 - Oprava chodníků - 1. etapa</v>
      </c>
      <c r="F87" s="234"/>
      <c r="G87" s="234"/>
      <c r="H87" s="23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25. 8. 2025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107</v>
      </c>
      <c r="D94" s="92"/>
      <c r="E94" s="92"/>
      <c r="F94" s="92"/>
      <c r="G94" s="92"/>
      <c r="H94" s="92"/>
      <c r="I94" s="92"/>
      <c r="J94" s="101" t="s">
        <v>108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109</v>
      </c>
      <c r="J96" s="65">
        <f>J123</f>
        <v>0</v>
      </c>
      <c r="L96" s="31"/>
      <c r="AU96" s="16" t="s">
        <v>110</v>
      </c>
    </row>
    <row r="97" spans="2:12" s="8" customFormat="1" ht="24.95" customHeight="1">
      <c r="B97" s="103"/>
      <c r="D97" s="104" t="s">
        <v>199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200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202</v>
      </c>
      <c r="E99" s="109"/>
      <c r="F99" s="109"/>
      <c r="G99" s="109"/>
      <c r="H99" s="109"/>
      <c r="I99" s="109"/>
      <c r="J99" s="110">
        <f>J219</f>
        <v>0</v>
      </c>
      <c r="L99" s="107"/>
    </row>
    <row r="100" spans="2:12" s="9" customFormat="1" ht="19.899999999999999" customHeight="1">
      <c r="B100" s="107"/>
      <c r="D100" s="108" t="s">
        <v>204</v>
      </c>
      <c r="E100" s="109"/>
      <c r="F100" s="109"/>
      <c r="G100" s="109"/>
      <c r="H100" s="109"/>
      <c r="I100" s="109"/>
      <c r="J100" s="110">
        <f>J276</f>
        <v>0</v>
      </c>
      <c r="L100" s="107"/>
    </row>
    <row r="101" spans="2:12" s="9" customFormat="1" ht="19.899999999999999" customHeight="1">
      <c r="B101" s="107"/>
      <c r="D101" s="108" t="s">
        <v>205</v>
      </c>
      <c r="E101" s="109"/>
      <c r="F101" s="109"/>
      <c r="G101" s="109"/>
      <c r="H101" s="109"/>
      <c r="I101" s="109"/>
      <c r="J101" s="110">
        <f>J283</f>
        <v>0</v>
      </c>
      <c r="L101" s="107"/>
    </row>
    <row r="102" spans="2:12" s="9" customFormat="1" ht="19.899999999999999" customHeight="1">
      <c r="B102" s="107"/>
      <c r="D102" s="108" t="s">
        <v>206</v>
      </c>
      <c r="E102" s="109"/>
      <c r="F102" s="109"/>
      <c r="G102" s="109"/>
      <c r="H102" s="109"/>
      <c r="I102" s="109"/>
      <c r="J102" s="110">
        <f>J332</f>
        <v>0</v>
      </c>
      <c r="L102" s="107"/>
    </row>
    <row r="103" spans="2:12" s="9" customFormat="1" ht="19.899999999999999" customHeight="1">
      <c r="B103" s="107"/>
      <c r="D103" s="108" t="s">
        <v>207</v>
      </c>
      <c r="E103" s="109"/>
      <c r="F103" s="109"/>
      <c r="G103" s="109"/>
      <c r="H103" s="109"/>
      <c r="I103" s="109"/>
      <c r="J103" s="110">
        <f>J371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114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2" t="str">
        <f>E7</f>
        <v>Branka, Bystrcká - PDPS, oprava komunikace, 1. etapa</v>
      </c>
      <c r="F113" s="233"/>
      <c r="G113" s="233"/>
      <c r="H113" s="233"/>
      <c r="L113" s="31"/>
    </row>
    <row r="114" spans="2:65" s="1" customFormat="1" ht="12" customHeight="1">
      <c r="B114" s="31"/>
      <c r="C114" s="26" t="s">
        <v>104</v>
      </c>
      <c r="L114" s="31"/>
    </row>
    <row r="115" spans="2:65" s="1" customFormat="1" ht="16.5" customHeight="1">
      <c r="B115" s="31"/>
      <c r="E115" s="193" t="str">
        <f>E9</f>
        <v>SO 102.1 - Oprava chodníků - 1. etapa</v>
      </c>
      <c r="F115" s="234"/>
      <c r="G115" s="234"/>
      <c r="H115" s="23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25. 8. 2025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115</v>
      </c>
      <c r="D122" s="113" t="s">
        <v>58</v>
      </c>
      <c r="E122" s="113" t="s">
        <v>54</v>
      </c>
      <c r="F122" s="113" t="s">
        <v>55</v>
      </c>
      <c r="G122" s="113" t="s">
        <v>116</v>
      </c>
      <c r="H122" s="113" t="s">
        <v>117</v>
      </c>
      <c r="I122" s="113" t="s">
        <v>118</v>
      </c>
      <c r="J122" s="113" t="s">
        <v>108</v>
      </c>
      <c r="K122" s="114" t="s">
        <v>119</v>
      </c>
      <c r="L122" s="111"/>
      <c r="M122" s="58" t="s">
        <v>1</v>
      </c>
      <c r="N122" s="59" t="s">
        <v>37</v>
      </c>
      <c r="O122" s="59" t="s">
        <v>120</v>
      </c>
      <c r="P122" s="59" t="s">
        <v>121</v>
      </c>
      <c r="Q122" s="59" t="s">
        <v>122</v>
      </c>
      <c r="R122" s="59" t="s">
        <v>123</v>
      </c>
      <c r="S122" s="59" t="s">
        <v>124</v>
      </c>
      <c r="T122" s="60" t="s">
        <v>125</v>
      </c>
    </row>
    <row r="123" spans="2:65" s="1" customFormat="1" ht="22.9" customHeight="1">
      <c r="B123" s="31"/>
      <c r="C123" s="63" t="s">
        <v>126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227.50490207999994</v>
      </c>
      <c r="S123" s="52"/>
      <c r="T123" s="117">
        <f>T124</f>
        <v>575.73700000000008</v>
      </c>
      <c r="AT123" s="16" t="s">
        <v>72</v>
      </c>
      <c r="AU123" s="16" t="s">
        <v>110</v>
      </c>
      <c r="BK123" s="118">
        <f>BK124</f>
        <v>0</v>
      </c>
    </row>
    <row r="124" spans="2:65" s="11" customFormat="1" ht="25.9" customHeight="1">
      <c r="B124" s="119"/>
      <c r="D124" s="120" t="s">
        <v>72</v>
      </c>
      <c r="E124" s="121" t="s">
        <v>208</v>
      </c>
      <c r="F124" s="121" t="s">
        <v>209</v>
      </c>
      <c r="I124" s="122"/>
      <c r="J124" s="123">
        <f>BK124</f>
        <v>0</v>
      </c>
      <c r="L124" s="119"/>
      <c r="M124" s="124"/>
      <c r="P124" s="125">
        <f>P125+P219+P276+P283+P332+P371</f>
        <v>0</v>
      </c>
      <c r="R124" s="125">
        <f>R125+R219+R276+R283+R332+R371</f>
        <v>227.50490207999994</v>
      </c>
      <c r="T124" s="126">
        <f>T125+T219+T276+T283+T332+T371</f>
        <v>575.73700000000008</v>
      </c>
      <c r="AR124" s="120" t="s">
        <v>81</v>
      </c>
      <c r="AT124" s="127" t="s">
        <v>72</v>
      </c>
      <c r="AU124" s="127" t="s">
        <v>73</v>
      </c>
      <c r="AY124" s="120" t="s">
        <v>129</v>
      </c>
      <c r="BK124" s="128">
        <f>BK125+BK219+BK276+BK283+BK332+BK371</f>
        <v>0</v>
      </c>
    </row>
    <row r="125" spans="2:65" s="11" customFormat="1" ht="22.9" customHeight="1">
      <c r="B125" s="119"/>
      <c r="D125" s="120" t="s">
        <v>72</v>
      </c>
      <c r="E125" s="129" t="s">
        <v>81</v>
      </c>
      <c r="F125" s="129" t="s">
        <v>210</v>
      </c>
      <c r="I125" s="122"/>
      <c r="J125" s="130">
        <f>BK125</f>
        <v>0</v>
      </c>
      <c r="L125" s="119"/>
      <c r="M125" s="124"/>
      <c r="P125" s="125">
        <f>SUM(P126:P218)</f>
        <v>0</v>
      </c>
      <c r="R125" s="125">
        <f>SUM(R126:R218)</f>
        <v>26.03274</v>
      </c>
      <c r="T125" s="126">
        <f>SUM(T126:T218)</f>
        <v>573.62100000000009</v>
      </c>
      <c r="AR125" s="120" t="s">
        <v>81</v>
      </c>
      <c r="AT125" s="127" t="s">
        <v>72</v>
      </c>
      <c r="AU125" s="127" t="s">
        <v>81</v>
      </c>
      <c r="AY125" s="120" t="s">
        <v>129</v>
      </c>
      <c r="BK125" s="128">
        <f>SUM(BK126:BK218)</f>
        <v>0</v>
      </c>
    </row>
    <row r="126" spans="2:65" s="1" customFormat="1" ht="24.2" customHeight="1">
      <c r="B126" s="131"/>
      <c r="C126" s="132" t="s">
        <v>81</v>
      </c>
      <c r="D126" s="132" t="s">
        <v>132</v>
      </c>
      <c r="E126" s="133" t="s">
        <v>887</v>
      </c>
      <c r="F126" s="134" t="s">
        <v>888</v>
      </c>
      <c r="G126" s="135" t="s">
        <v>213</v>
      </c>
      <c r="H126" s="136">
        <v>93.2</v>
      </c>
      <c r="I126" s="137"/>
      <c r="J126" s="138">
        <f>ROUND(I126*H126,2)</f>
        <v>0</v>
      </c>
      <c r="K126" s="134" t="s">
        <v>214</v>
      </c>
      <c r="L126" s="31"/>
      <c r="M126" s="139" t="s">
        <v>1</v>
      </c>
      <c r="N126" s="140" t="s">
        <v>38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154</v>
      </c>
      <c r="AT126" s="143" t="s">
        <v>132</v>
      </c>
      <c r="AU126" s="143" t="s">
        <v>83</v>
      </c>
      <c r="AY126" s="16" t="s">
        <v>129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6" t="s">
        <v>81</v>
      </c>
      <c r="BK126" s="144">
        <f>ROUND(I126*H126,2)</f>
        <v>0</v>
      </c>
      <c r="BL126" s="16" t="s">
        <v>154</v>
      </c>
      <c r="BM126" s="143" t="s">
        <v>889</v>
      </c>
    </row>
    <row r="127" spans="2:65" s="1" customFormat="1" ht="11.25">
      <c r="B127" s="31"/>
      <c r="D127" s="145" t="s">
        <v>139</v>
      </c>
      <c r="F127" s="146" t="s">
        <v>890</v>
      </c>
      <c r="I127" s="147"/>
      <c r="L127" s="31"/>
      <c r="M127" s="148"/>
      <c r="T127" s="55"/>
      <c r="AT127" s="16" t="s">
        <v>139</v>
      </c>
      <c r="AU127" s="16" t="s">
        <v>83</v>
      </c>
    </row>
    <row r="128" spans="2:65" s="1" customFormat="1" ht="11.25">
      <c r="B128" s="31"/>
      <c r="D128" s="149" t="s">
        <v>140</v>
      </c>
      <c r="F128" s="150" t="s">
        <v>891</v>
      </c>
      <c r="I128" s="147"/>
      <c r="L128" s="31"/>
      <c r="M128" s="148"/>
      <c r="T128" s="55"/>
      <c r="AT128" s="16" t="s">
        <v>140</v>
      </c>
      <c r="AU128" s="16" t="s">
        <v>83</v>
      </c>
    </row>
    <row r="129" spans="2:65" s="12" customFormat="1" ht="11.25">
      <c r="B129" s="151"/>
      <c r="D129" s="145" t="s">
        <v>142</v>
      </c>
      <c r="E129" s="152" t="s">
        <v>1</v>
      </c>
      <c r="F129" s="153" t="s">
        <v>892</v>
      </c>
      <c r="H129" s="154">
        <v>93.2</v>
      </c>
      <c r="I129" s="155"/>
      <c r="L129" s="151"/>
      <c r="M129" s="156"/>
      <c r="T129" s="157"/>
      <c r="AT129" s="152" t="s">
        <v>142</v>
      </c>
      <c r="AU129" s="152" t="s">
        <v>83</v>
      </c>
      <c r="AV129" s="12" t="s">
        <v>83</v>
      </c>
      <c r="AW129" s="12" t="s">
        <v>30</v>
      </c>
      <c r="AX129" s="12" t="s">
        <v>81</v>
      </c>
      <c r="AY129" s="152" t="s">
        <v>129</v>
      </c>
    </row>
    <row r="130" spans="2:65" s="1" customFormat="1" ht="24.2" customHeight="1">
      <c r="B130" s="131"/>
      <c r="C130" s="132" t="s">
        <v>83</v>
      </c>
      <c r="D130" s="132" t="s">
        <v>132</v>
      </c>
      <c r="E130" s="133" t="s">
        <v>211</v>
      </c>
      <c r="F130" s="134" t="s">
        <v>212</v>
      </c>
      <c r="G130" s="135" t="s">
        <v>213</v>
      </c>
      <c r="H130" s="136">
        <v>180</v>
      </c>
      <c r="I130" s="137"/>
      <c r="J130" s="138">
        <f>ROUND(I130*H130,2)</f>
        <v>0</v>
      </c>
      <c r="K130" s="134" t="s">
        <v>214</v>
      </c>
      <c r="L130" s="31"/>
      <c r="M130" s="139" t="s">
        <v>1</v>
      </c>
      <c r="N130" s="140" t="s">
        <v>38</v>
      </c>
      <c r="P130" s="141">
        <f>O130*H130</f>
        <v>0</v>
      </c>
      <c r="Q130" s="141">
        <v>0</v>
      </c>
      <c r="R130" s="141">
        <f>Q130*H130</f>
        <v>0</v>
      </c>
      <c r="S130" s="141">
        <v>0.26</v>
      </c>
      <c r="T130" s="142">
        <f>S130*H130</f>
        <v>46.800000000000004</v>
      </c>
      <c r="AR130" s="143" t="s">
        <v>154</v>
      </c>
      <c r="AT130" s="143" t="s">
        <v>132</v>
      </c>
      <c r="AU130" s="143" t="s">
        <v>83</v>
      </c>
      <c r="AY130" s="16" t="s">
        <v>129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81</v>
      </c>
      <c r="BK130" s="144">
        <f>ROUND(I130*H130,2)</f>
        <v>0</v>
      </c>
      <c r="BL130" s="16" t="s">
        <v>154</v>
      </c>
      <c r="BM130" s="143" t="s">
        <v>893</v>
      </c>
    </row>
    <row r="131" spans="2:65" s="1" customFormat="1" ht="39">
      <c r="B131" s="31"/>
      <c r="D131" s="145" t="s">
        <v>139</v>
      </c>
      <c r="F131" s="146" t="s">
        <v>216</v>
      </c>
      <c r="I131" s="147"/>
      <c r="L131" s="31"/>
      <c r="M131" s="148"/>
      <c r="T131" s="55"/>
      <c r="AT131" s="16" t="s">
        <v>139</v>
      </c>
      <c r="AU131" s="16" t="s">
        <v>83</v>
      </c>
    </row>
    <row r="132" spans="2:65" s="1" customFormat="1" ht="11.25">
      <c r="B132" s="31"/>
      <c r="D132" s="149" t="s">
        <v>140</v>
      </c>
      <c r="F132" s="150" t="s">
        <v>217</v>
      </c>
      <c r="I132" s="147"/>
      <c r="L132" s="31"/>
      <c r="M132" s="148"/>
      <c r="T132" s="55"/>
      <c r="AT132" s="16" t="s">
        <v>140</v>
      </c>
      <c r="AU132" s="16" t="s">
        <v>83</v>
      </c>
    </row>
    <row r="133" spans="2:65" s="12" customFormat="1" ht="11.25">
      <c r="B133" s="151"/>
      <c r="D133" s="145" t="s">
        <v>142</v>
      </c>
      <c r="E133" s="152" t="s">
        <v>1</v>
      </c>
      <c r="F133" s="153" t="s">
        <v>894</v>
      </c>
      <c r="H133" s="154">
        <v>180</v>
      </c>
      <c r="I133" s="155"/>
      <c r="L133" s="151"/>
      <c r="M133" s="156"/>
      <c r="T133" s="157"/>
      <c r="AT133" s="152" t="s">
        <v>142</v>
      </c>
      <c r="AU133" s="152" t="s">
        <v>83</v>
      </c>
      <c r="AV133" s="12" t="s">
        <v>83</v>
      </c>
      <c r="AW133" s="12" t="s">
        <v>30</v>
      </c>
      <c r="AX133" s="12" t="s">
        <v>81</v>
      </c>
      <c r="AY133" s="152" t="s">
        <v>129</v>
      </c>
    </row>
    <row r="134" spans="2:65" s="1" customFormat="1" ht="24.2" customHeight="1">
      <c r="B134" s="131"/>
      <c r="C134" s="132" t="s">
        <v>149</v>
      </c>
      <c r="D134" s="132" t="s">
        <v>132</v>
      </c>
      <c r="E134" s="133" t="s">
        <v>895</v>
      </c>
      <c r="F134" s="134" t="s">
        <v>896</v>
      </c>
      <c r="G134" s="135" t="s">
        <v>213</v>
      </c>
      <c r="H134" s="136">
        <v>457</v>
      </c>
      <c r="I134" s="137"/>
      <c r="J134" s="138">
        <f>ROUND(I134*H134,2)</f>
        <v>0</v>
      </c>
      <c r="K134" s="134" t="s">
        <v>214</v>
      </c>
      <c r="L134" s="31"/>
      <c r="M134" s="139" t="s">
        <v>1</v>
      </c>
      <c r="N134" s="140" t="s">
        <v>38</v>
      </c>
      <c r="P134" s="141">
        <f>O134*H134</f>
        <v>0</v>
      </c>
      <c r="Q134" s="141">
        <v>0</v>
      </c>
      <c r="R134" s="141">
        <f>Q134*H134</f>
        <v>0</v>
      </c>
      <c r="S134" s="141">
        <v>0.26</v>
      </c>
      <c r="T134" s="142">
        <f>S134*H134</f>
        <v>118.82000000000001</v>
      </c>
      <c r="AR134" s="143" t="s">
        <v>154</v>
      </c>
      <c r="AT134" s="143" t="s">
        <v>132</v>
      </c>
      <c r="AU134" s="143" t="s">
        <v>83</v>
      </c>
      <c r="AY134" s="16" t="s">
        <v>129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81</v>
      </c>
      <c r="BK134" s="144">
        <f>ROUND(I134*H134,2)</f>
        <v>0</v>
      </c>
      <c r="BL134" s="16" t="s">
        <v>154</v>
      </c>
      <c r="BM134" s="143" t="s">
        <v>897</v>
      </c>
    </row>
    <row r="135" spans="2:65" s="1" customFormat="1" ht="39">
      <c r="B135" s="31"/>
      <c r="D135" s="145" t="s">
        <v>139</v>
      </c>
      <c r="F135" s="146" t="s">
        <v>898</v>
      </c>
      <c r="I135" s="147"/>
      <c r="L135" s="31"/>
      <c r="M135" s="148"/>
      <c r="T135" s="55"/>
      <c r="AT135" s="16" t="s">
        <v>139</v>
      </c>
      <c r="AU135" s="16" t="s">
        <v>83</v>
      </c>
    </row>
    <row r="136" spans="2:65" s="1" customFormat="1" ht="11.25">
      <c r="B136" s="31"/>
      <c r="D136" s="149" t="s">
        <v>140</v>
      </c>
      <c r="F136" s="150" t="s">
        <v>899</v>
      </c>
      <c r="I136" s="147"/>
      <c r="L136" s="31"/>
      <c r="M136" s="148"/>
      <c r="T136" s="55"/>
      <c r="AT136" s="16" t="s">
        <v>140</v>
      </c>
      <c r="AU136" s="16" t="s">
        <v>83</v>
      </c>
    </row>
    <row r="137" spans="2:65" s="12" customFormat="1" ht="22.5">
      <c r="B137" s="151"/>
      <c r="D137" s="145" t="s">
        <v>142</v>
      </c>
      <c r="E137" s="152" t="s">
        <v>1</v>
      </c>
      <c r="F137" s="153" t="s">
        <v>900</v>
      </c>
      <c r="H137" s="154">
        <v>457</v>
      </c>
      <c r="I137" s="155"/>
      <c r="L137" s="151"/>
      <c r="M137" s="156"/>
      <c r="T137" s="157"/>
      <c r="AT137" s="152" t="s">
        <v>142</v>
      </c>
      <c r="AU137" s="152" t="s">
        <v>83</v>
      </c>
      <c r="AV137" s="12" t="s">
        <v>83</v>
      </c>
      <c r="AW137" s="12" t="s">
        <v>30</v>
      </c>
      <c r="AX137" s="12" t="s">
        <v>81</v>
      </c>
      <c r="AY137" s="152" t="s">
        <v>129</v>
      </c>
    </row>
    <row r="138" spans="2:65" s="1" customFormat="1" ht="33" customHeight="1">
      <c r="B138" s="131"/>
      <c r="C138" s="132" t="s">
        <v>154</v>
      </c>
      <c r="D138" s="132" t="s">
        <v>132</v>
      </c>
      <c r="E138" s="133" t="s">
        <v>901</v>
      </c>
      <c r="F138" s="134" t="s">
        <v>902</v>
      </c>
      <c r="G138" s="135" t="s">
        <v>213</v>
      </c>
      <c r="H138" s="136">
        <v>117.6</v>
      </c>
      <c r="I138" s="137"/>
      <c r="J138" s="138">
        <f>ROUND(I138*H138,2)</f>
        <v>0</v>
      </c>
      <c r="K138" s="134" t="s">
        <v>214</v>
      </c>
      <c r="L138" s="31"/>
      <c r="M138" s="139" t="s">
        <v>1</v>
      </c>
      <c r="N138" s="140" t="s">
        <v>38</v>
      </c>
      <c r="P138" s="141">
        <f>O138*H138</f>
        <v>0</v>
      </c>
      <c r="Q138" s="141">
        <v>0</v>
      </c>
      <c r="R138" s="141">
        <f>Q138*H138</f>
        <v>0</v>
      </c>
      <c r="S138" s="141">
        <v>0.29499999999999998</v>
      </c>
      <c r="T138" s="142">
        <f>S138*H138</f>
        <v>34.691999999999993</v>
      </c>
      <c r="AR138" s="143" t="s">
        <v>154</v>
      </c>
      <c r="AT138" s="143" t="s">
        <v>132</v>
      </c>
      <c r="AU138" s="143" t="s">
        <v>83</v>
      </c>
      <c r="AY138" s="16" t="s">
        <v>129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6" t="s">
        <v>81</v>
      </c>
      <c r="BK138" s="144">
        <f>ROUND(I138*H138,2)</f>
        <v>0</v>
      </c>
      <c r="BL138" s="16" t="s">
        <v>154</v>
      </c>
      <c r="BM138" s="143" t="s">
        <v>903</v>
      </c>
    </row>
    <row r="139" spans="2:65" s="1" customFormat="1" ht="39">
      <c r="B139" s="31"/>
      <c r="D139" s="145" t="s">
        <v>139</v>
      </c>
      <c r="F139" s="146" t="s">
        <v>904</v>
      </c>
      <c r="I139" s="147"/>
      <c r="L139" s="31"/>
      <c r="M139" s="148"/>
      <c r="T139" s="55"/>
      <c r="AT139" s="16" t="s">
        <v>139</v>
      </c>
      <c r="AU139" s="16" t="s">
        <v>83</v>
      </c>
    </row>
    <row r="140" spans="2:65" s="1" customFormat="1" ht="11.25">
      <c r="B140" s="31"/>
      <c r="D140" s="149" t="s">
        <v>140</v>
      </c>
      <c r="F140" s="150" t="s">
        <v>905</v>
      </c>
      <c r="I140" s="147"/>
      <c r="L140" s="31"/>
      <c r="M140" s="148"/>
      <c r="T140" s="55"/>
      <c r="AT140" s="16" t="s">
        <v>140</v>
      </c>
      <c r="AU140" s="16" t="s">
        <v>83</v>
      </c>
    </row>
    <row r="141" spans="2:65" s="12" customFormat="1" ht="22.5">
      <c r="B141" s="151"/>
      <c r="D141" s="145" t="s">
        <v>142</v>
      </c>
      <c r="E141" s="152" t="s">
        <v>1</v>
      </c>
      <c r="F141" s="153" t="s">
        <v>906</v>
      </c>
      <c r="H141" s="154">
        <v>117.6</v>
      </c>
      <c r="I141" s="155"/>
      <c r="L141" s="151"/>
      <c r="M141" s="156"/>
      <c r="T141" s="157"/>
      <c r="AT141" s="152" t="s">
        <v>142</v>
      </c>
      <c r="AU141" s="152" t="s">
        <v>83</v>
      </c>
      <c r="AV141" s="12" t="s">
        <v>83</v>
      </c>
      <c r="AW141" s="12" t="s">
        <v>30</v>
      </c>
      <c r="AX141" s="12" t="s">
        <v>81</v>
      </c>
      <c r="AY141" s="152" t="s">
        <v>129</v>
      </c>
    </row>
    <row r="142" spans="2:65" s="1" customFormat="1" ht="33" customHeight="1">
      <c r="B142" s="131"/>
      <c r="C142" s="132" t="s">
        <v>128</v>
      </c>
      <c r="D142" s="132" t="s">
        <v>132</v>
      </c>
      <c r="E142" s="133" t="s">
        <v>907</v>
      </c>
      <c r="F142" s="134" t="s">
        <v>908</v>
      </c>
      <c r="G142" s="135" t="s">
        <v>213</v>
      </c>
      <c r="H142" s="136">
        <v>117.6</v>
      </c>
      <c r="I142" s="137"/>
      <c r="J142" s="138">
        <f>ROUND(I142*H142,2)</f>
        <v>0</v>
      </c>
      <c r="K142" s="134" t="s">
        <v>214</v>
      </c>
      <c r="L142" s="31"/>
      <c r="M142" s="139" t="s">
        <v>1</v>
      </c>
      <c r="N142" s="140" t="s">
        <v>38</v>
      </c>
      <c r="P142" s="141">
        <f>O142*H142</f>
        <v>0</v>
      </c>
      <c r="Q142" s="141">
        <v>0</v>
      </c>
      <c r="R142" s="141">
        <f>Q142*H142</f>
        <v>0</v>
      </c>
      <c r="S142" s="141">
        <v>0.28999999999999998</v>
      </c>
      <c r="T142" s="142">
        <f>S142*H142</f>
        <v>34.103999999999999</v>
      </c>
      <c r="AR142" s="143" t="s">
        <v>154</v>
      </c>
      <c r="AT142" s="143" t="s">
        <v>132</v>
      </c>
      <c r="AU142" s="143" t="s">
        <v>83</v>
      </c>
      <c r="AY142" s="16" t="s">
        <v>129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81</v>
      </c>
      <c r="BK142" s="144">
        <f>ROUND(I142*H142,2)</f>
        <v>0</v>
      </c>
      <c r="BL142" s="16" t="s">
        <v>154</v>
      </c>
      <c r="BM142" s="143" t="s">
        <v>909</v>
      </c>
    </row>
    <row r="143" spans="2:65" s="1" customFormat="1" ht="39">
      <c r="B143" s="31"/>
      <c r="D143" s="145" t="s">
        <v>139</v>
      </c>
      <c r="F143" s="146" t="s">
        <v>910</v>
      </c>
      <c r="I143" s="147"/>
      <c r="L143" s="31"/>
      <c r="M143" s="148"/>
      <c r="T143" s="55"/>
      <c r="AT143" s="16" t="s">
        <v>139</v>
      </c>
      <c r="AU143" s="16" t="s">
        <v>83</v>
      </c>
    </row>
    <row r="144" spans="2:65" s="1" customFormat="1" ht="11.25">
      <c r="B144" s="31"/>
      <c r="D144" s="149" t="s">
        <v>140</v>
      </c>
      <c r="F144" s="150" t="s">
        <v>911</v>
      </c>
      <c r="I144" s="147"/>
      <c r="L144" s="31"/>
      <c r="M144" s="148"/>
      <c r="T144" s="55"/>
      <c r="AT144" s="16" t="s">
        <v>140</v>
      </c>
      <c r="AU144" s="16" t="s">
        <v>83</v>
      </c>
    </row>
    <row r="145" spans="2:65" s="12" customFormat="1" ht="11.25">
      <c r="B145" s="151"/>
      <c r="D145" s="145" t="s">
        <v>142</v>
      </c>
      <c r="E145" s="152" t="s">
        <v>1</v>
      </c>
      <c r="F145" s="153" t="s">
        <v>912</v>
      </c>
      <c r="H145" s="154">
        <v>117.6</v>
      </c>
      <c r="I145" s="155"/>
      <c r="L145" s="151"/>
      <c r="M145" s="156"/>
      <c r="T145" s="157"/>
      <c r="AT145" s="152" t="s">
        <v>142</v>
      </c>
      <c r="AU145" s="152" t="s">
        <v>83</v>
      </c>
      <c r="AV145" s="12" t="s">
        <v>83</v>
      </c>
      <c r="AW145" s="12" t="s">
        <v>30</v>
      </c>
      <c r="AX145" s="12" t="s">
        <v>81</v>
      </c>
      <c r="AY145" s="152" t="s">
        <v>129</v>
      </c>
    </row>
    <row r="146" spans="2:65" s="1" customFormat="1" ht="33" customHeight="1">
      <c r="B146" s="131"/>
      <c r="C146" s="132" t="s">
        <v>163</v>
      </c>
      <c r="D146" s="132" t="s">
        <v>132</v>
      </c>
      <c r="E146" s="133" t="s">
        <v>913</v>
      </c>
      <c r="F146" s="134" t="s">
        <v>914</v>
      </c>
      <c r="G146" s="135" t="s">
        <v>213</v>
      </c>
      <c r="H146" s="136">
        <v>637</v>
      </c>
      <c r="I146" s="137"/>
      <c r="J146" s="138">
        <f>ROUND(I146*H146,2)</f>
        <v>0</v>
      </c>
      <c r="K146" s="134" t="s">
        <v>214</v>
      </c>
      <c r="L146" s="31"/>
      <c r="M146" s="139" t="s">
        <v>1</v>
      </c>
      <c r="N146" s="140" t="s">
        <v>38</v>
      </c>
      <c r="P146" s="141">
        <f>O146*H146</f>
        <v>0</v>
      </c>
      <c r="Q146" s="141">
        <v>0</v>
      </c>
      <c r="R146" s="141">
        <f>Q146*H146</f>
        <v>0</v>
      </c>
      <c r="S146" s="141">
        <v>0.44</v>
      </c>
      <c r="T146" s="142">
        <f>S146*H146</f>
        <v>280.28000000000003</v>
      </c>
      <c r="AR146" s="143" t="s">
        <v>154</v>
      </c>
      <c r="AT146" s="143" t="s">
        <v>132</v>
      </c>
      <c r="AU146" s="143" t="s">
        <v>83</v>
      </c>
      <c r="AY146" s="16" t="s">
        <v>129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6" t="s">
        <v>81</v>
      </c>
      <c r="BK146" s="144">
        <f>ROUND(I146*H146,2)</f>
        <v>0</v>
      </c>
      <c r="BL146" s="16" t="s">
        <v>154</v>
      </c>
      <c r="BM146" s="143" t="s">
        <v>915</v>
      </c>
    </row>
    <row r="147" spans="2:65" s="1" customFormat="1" ht="39">
      <c r="B147" s="31"/>
      <c r="D147" s="145" t="s">
        <v>139</v>
      </c>
      <c r="F147" s="146" t="s">
        <v>916</v>
      </c>
      <c r="I147" s="147"/>
      <c r="L147" s="31"/>
      <c r="M147" s="148"/>
      <c r="T147" s="55"/>
      <c r="AT147" s="16" t="s">
        <v>139</v>
      </c>
      <c r="AU147" s="16" t="s">
        <v>83</v>
      </c>
    </row>
    <row r="148" spans="2:65" s="1" customFormat="1" ht="11.25">
      <c r="B148" s="31"/>
      <c r="D148" s="149" t="s">
        <v>140</v>
      </c>
      <c r="F148" s="150" t="s">
        <v>917</v>
      </c>
      <c r="I148" s="147"/>
      <c r="L148" s="31"/>
      <c r="M148" s="148"/>
      <c r="T148" s="55"/>
      <c r="AT148" s="16" t="s">
        <v>140</v>
      </c>
      <c r="AU148" s="16" t="s">
        <v>83</v>
      </c>
    </row>
    <row r="149" spans="2:65" s="12" customFormat="1" ht="22.5">
      <c r="B149" s="151"/>
      <c r="D149" s="145" t="s">
        <v>142</v>
      </c>
      <c r="E149" s="152" t="s">
        <v>1</v>
      </c>
      <c r="F149" s="153" t="s">
        <v>918</v>
      </c>
      <c r="H149" s="154">
        <v>637</v>
      </c>
      <c r="I149" s="155"/>
      <c r="L149" s="151"/>
      <c r="M149" s="156"/>
      <c r="T149" s="157"/>
      <c r="AT149" s="152" t="s">
        <v>142</v>
      </c>
      <c r="AU149" s="152" t="s">
        <v>83</v>
      </c>
      <c r="AV149" s="12" t="s">
        <v>83</v>
      </c>
      <c r="AW149" s="12" t="s">
        <v>30</v>
      </c>
      <c r="AX149" s="12" t="s">
        <v>81</v>
      </c>
      <c r="AY149" s="152" t="s">
        <v>129</v>
      </c>
    </row>
    <row r="150" spans="2:65" s="1" customFormat="1" ht="33" customHeight="1">
      <c r="B150" s="131"/>
      <c r="C150" s="132" t="s">
        <v>170</v>
      </c>
      <c r="D150" s="132" t="s">
        <v>132</v>
      </c>
      <c r="E150" s="133" t="s">
        <v>919</v>
      </c>
      <c r="F150" s="134" t="s">
        <v>920</v>
      </c>
      <c r="G150" s="135" t="s">
        <v>213</v>
      </c>
      <c r="H150" s="136">
        <v>117.6</v>
      </c>
      <c r="I150" s="137"/>
      <c r="J150" s="138">
        <f>ROUND(I150*H150,2)</f>
        <v>0</v>
      </c>
      <c r="K150" s="134" t="s">
        <v>214</v>
      </c>
      <c r="L150" s="31"/>
      <c r="M150" s="139" t="s">
        <v>1</v>
      </c>
      <c r="N150" s="140" t="s">
        <v>38</v>
      </c>
      <c r="P150" s="141">
        <f>O150*H150</f>
        <v>0</v>
      </c>
      <c r="Q150" s="141">
        <v>0</v>
      </c>
      <c r="R150" s="141">
        <f>Q150*H150</f>
        <v>0</v>
      </c>
      <c r="S150" s="141">
        <v>0.32500000000000001</v>
      </c>
      <c r="T150" s="142">
        <f>S150*H150</f>
        <v>38.22</v>
      </c>
      <c r="AR150" s="143" t="s">
        <v>154</v>
      </c>
      <c r="AT150" s="143" t="s">
        <v>132</v>
      </c>
      <c r="AU150" s="143" t="s">
        <v>83</v>
      </c>
      <c r="AY150" s="16" t="s">
        <v>129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81</v>
      </c>
      <c r="BK150" s="144">
        <f>ROUND(I150*H150,2)</f>
        <v>0</v>
      </c>
      <c r="BL150" s="16" t="s">
        <v>154</v>
      </c>
      <c r="BM150" s="143" t="s">
        <v>921</v>
      </c>
    </row>
    <row r="151" spans="2:65" s="1" customFormat="1" ht="39">
      <c r="B151" s="31"/>
      <c r="D151" s="145" t="s">
        <v>139</v>
      </c>
      <c r="F151" s="146" t="s">
        <v>922</v>
      </c>
      <c r="I151" s="147"/>
      <c r="L151" s="31"/>
      <c r="M151" s="148"/>
      <c r="T151" s="55"/>
      <c r="AT151" s="16" t="s">
        <v>139</v>
      </c>
      <c r="AU151" s="16" t="s">
        <v>83</v>
      </c>
    </row>
    <row r="152" spans="2:65" s="1" customFormat="1" ht="11.25">
      <c r="B152" s="31"/>
      <c r="D152" s="149" t="s">
        <v>140</v>
      </c>
      <c r="F152" s="150" t="s">
        <v>923</v>
      </c>
      <c r="I152" s="147"/>
      <c r="L152" s="31"/>
      <c r="M152" s="148"/>
      <c r="T152" s="55"/>
      <c r="AT152" s="16" t="s">
        <v>140</v>
      </c>
      <c r="AU152" s="16" t="s">
        <v>83</v>
      </c>
    </row>
    <row r="153" spans="2:65" s="12" customFormat="1" ht="22.5">
      <c r="B153" s="151"/>
      <c r="D153" s="145" t="s">
        <v>142</v>
      </c>
      <c r="E153" s="152" t="s">
        <v>1</v>
      </c>
      <c r="F153" s="153" t="s">
        <v>924</v>
      </c>
      <c r="H153" s="154">
        <v>117.6</v>
      </c>
      <c r="I153" s="155"/>
      <c r="L153" s="151"/>
      <c r="M153" s="156"/>
      <c r="T153" s="157"/>
      <c r="AT153" s="152" t="s">
        <v>142</v>
      </c>
      <c r="AU153" s="152" t="s">
        <v>83</v>
      </c>
      <c r="AV153" s="12" t="s">
        <v>83</v>
      </c>
      <c r="AW153" s="12" t="s">
        <v>30</v>
      </c>
      <c r="AX153" s="12" t="s">
        <v>81</v>
      </c>
      <c r="AY153" s="152" t="s">
        <v>129</v>
      </c>
    </row>
    <row r="154" spans="2:65" s="1" customFormat="1" ht="16.5" customHeight="1">
      <c r="B154" s="131"/>
      <c r="C154" s="132" t="s">
        <v>176</v>
      </c>
      <c r="D154" s="132" t="s">
        <v>132</v>
      </c>
      <c r="E154" s="133" t="s">
        <v>266</v>
      </c>
      <c r="F154" s="134" t="s">
        <v>267</v>
      </c>
      <c r="G154" s="135" t="s">
        <v>261</v>
      </c>
      <c r="H154" s="136">
        <v>101</v>
      </c>
      <c r="I154" s="137"/>
      <c r="J154" s="138">
        <f>ROUND(I154*H154,2)</f>
        <v>0</v>
      </c>
      <c r="K154" s="134" t="s">
        <v>214</v>
      </c>
      <c r="L154" s="31"/>
      <c r="M154" s="139" t="s">
        <v>1</v>
      </c>
      <c r="N154" s="140" t="s">
        <v>38</v>
      </c>
      <c r="P154" s="141">
        <f>O154*H154</f>
        <v>0</v>
      </c>
      <c r="Q154" s="141">
        <v>0</v>
      </c>
      <c r="R154" s="141">
        <f>Q154*H154</f>
        <v>0</v>
      </c>
      <c r="S154" s="141">
        <v>0.20499999999999999</v>
      </c>
      <c r="T154" s="142">
        <f>S154*H154</f>
        <v>20.704999999999998</v>
      </c>
      <c r="AR154" s="143" t="s">
        <v>154</v>
      </c>
      <c r="AT154" s="143" t="s">
        <v>132</v>
      </c>
      <c r="AU154" s="143" t="s">
        <v>83</v>
      </c>
      <c r="AY154" s="16" t="s">
        <v>129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81</v>
      </c>
      <c r="BK154" s="144">
        <f>ROUND(I154*H154,2)</f>
        <v>0</v>
      </c>
      <c r="BL154" s="16" t="s">
        <v>154</v>
      </c>
      <c r="BM154" s="143" t="s">
        <v>925</v>
      </c>
    </row>
    <row r="155" spans="2:65" s="1" customFormat="1" ht="29.25">
      <c r="B155" s="31"/>
      <c r="D155" s="145" t="s">
        <v>139</v>
      </c>
      <c r="F155" s="146" t="s">
        <v>269</v>
      </c>
      <c r="I155" s="147"/>
      <c r="L155" s="31"/>
      <c r="M155" s="148"/>
      <c r="T155" s="55"/>
      <c r="AT155" s="16" t="s">
        <v>139</v>
      </c>
      <c r="AU155" s="16" t="s">
        <v>83</v>
      </c>
    </row>
    <row r="156" spans="2:65" s="1" customFormat="1" ht="11.25">
      <c r="B156" s="31"/>
      <c r="D156" s="149" t="s">
        <v>140</v>
      </c>
      <c r="F156" s="150" t="s">
        <v>270</v>
      </c>
      <c r="I156" s="147"/>
      <c r="L156" s="31"/>
      <c r="M156" s="148"/>
      <c r="T156" s="55"/>
      <c r="AT156" s="16" t="s">
        <v>140</v>
      </c>
      <c r="AU156" s="16" t="s">
        <v>83</v>
      </c>
    </row>
    <row r="157" spans="2:65" s="12" customFormat="1" ht="11.25">
      <c r="B157" s="151"/>
      <c r="D157" s="145" t="s">
        <v>142</v>
      </c>
      <c r="E157" s="152" t="s">
        <v>1</v>
      </c>
      <c r="F157" s="153" t="s">
        <v>926</v>
      </c>
      <c r="H157" s="154">
        <v>101</v>
      </c>
      <c r="I157" s="155"/>
      <c r="L157" s="151"/>
      <c r="M157" s="156"/>
      <c r="T157" s="157"/>
      <c r="AT157" s="152" t="s">
        <v>142</v>
      </c>
      <c r="AU157" s="152" t="s">
        <v>83</v>
      </c>
      <c r="AV157" s="12" t="s">
        <v>83</v>
      </c>
      <c r="AW157" s="12" t="s">
        <v>30</v>
      </c>
      <c r="AX157" s="12" t="s">
        <v>81</v>
      </c>
      <c r="AY157" s="152" t="s">
        <v>129</v>
      </c>
    </row>
    <row r="158" spans="2:65" s="1" customFormat="1" ht="33" customHeight="1">
      <c r="B158" s="131"/>
      <c r="C158" s="132" t="s">
        <v>181</v>
      </c>
      <c r="D158" s="132" t="s">
        <v>132</v>
      </c>
      <c r="E158" s="133" t="s">
        <v>873</v>
      </c>
      <c r="F158" s="134" t="s">
        <v>874</v>
      </c>
      <c r="G158" s="135" t="s">
        <v>282</v>
      </c>
      <c r="H158" s="136">
        <v>4</v>
      </c>
      <c r="I158" s="137"/>
      <c r="J158" s="138">
        <f>ROUND(I158*H158,2)</f>
        <v>0</v>
      </c>
      <c r="K158" s="134" t="s">
        <v>214</v>
      </c>
      <c r="L158" s="31"/>
      <c r="M158" s="139" t="s">
        <v>1</v>
      </c>
      <c r="N158" s="140" t="s">
        <v>38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154</v>
      </c>
      <c r="AT158" s="143" t="s">
        <v>132</v>
      </c>
      <c r="AU158" s="143" t="s">
        <v>83</v>
      </c>
      <c r="AY158" s="16" t="s">
        <v>129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81</v>
      </c>
      <c r="BK158" s="144">
        <f>ROUND(I158*H158,2)</f>
        <v>0</v>
      </c>
      <c r="BL158" s="16" t="s">
        <v>154</v>
      </c>
      <c r="BM158" s="143" t="s">
        <v>927</v>
      </c>
    </row>
    <row r="159" spans="2:65" s="1" customFormat="1" ht="19.5">
      <c r="B159" s="31"/>
      <c r="D159" s="145" t="s">
        <v>139</v>
      </c>
      <c r="F159" s="146" t="s">
        <v>875</v>
      </c>
      <c r="I159" s="147"/>
      <c r="L159" s="31"/>
      <c r="M159" s="148"/>
      <c r="T159" s="55"/>
      <c r="AT159" s="16" t="s">
        <v>139</v>
      </c>
      <c r="AU159" s="16" t="s">
        <v>83</v>
      </c>
    </row>
    <row r="160" spans="2:65" s="1" customFormat="1" ht="11.25">
      <c r="B160" s="31"/>
      <c r="D160" s="149" t="s">
        <v>140</v>
      </c>
      <c r="F160" s="150" t="s">
        <v>876</v>
      </c>
      <c r="I160" s="147"/>
      <c r="L160" s="31"/>
      <c r="M160" s="148"/>
      <c r="T160" s="55"/>
      <c r="AT160" s="16" t="s">
        <v>140</v>
      </c>
      <c r="AU160" s="16" t="s">
        <v>83</v>
      </c>
    </row>
    <row r="161" spans="2:65" s="12" customFormat="1" ht="11.25">
      <c r="B161" s="151"/>
      <c r="D161" s="145" t="s">
        <v>142</v>
      </c>
      <c r="E161" s="152" t="s">
        <v>1</v>
      </c>
      <c r="F161" s="153" t="s">
        <v>928</v>
      </c>
      <c r="H161" s="154">
        <v>4</v>
      </c>
      <c r="I161" s="155"/>
      <c r="L161" s="151"/>
      <c r="M161" s="156"/>
      <c r="T161" s="157"/>
      <c r="AT161" s="152" t="s">
        <v>142</v>
      </c>
      <c r="AU161" s="152" t="s">
        <v>83</v>
      </c>
      <c r="AV161" s="12" t="s">
        <v>83</v>
      </c>
      <c r="AW161" s="12" t="s">
        <v>30</v>
      </c>
      <c r="AX161" s="12" t="s">
        <v>81</v>
      </c>
      <c r="AY161" s="152" t="s">
        <v>129</v>
      </c>
    </row>
    <row r="162" spans="2:65" s="1" customFormat="1" ht="37.9" customHeight="1">
      <c r="B162" s="131"/>
      <c r="C162" s="132" t="s">
        <v>187</v>
      </c>
      <c r="D162" s="132" t="s">
        <v>132</v>
      </c>
      <c r="E162" s="133" t="s">
        <v>294</v>
      </c>
      <c r="F162" s="134" t="s">
        <v>295</v>
      </c>
      <c r="G162" s="135" t="s">
        <v>282</v>
      </c>
      <c r="H162" s="136">
        <v>13.32</v>
      </c>
      <c r="I162" s="137"/>
      <c r="J162" s="138">
        <f>ROUND(I162*H162,2)</f>
        <v>0</v>
      </c>
      <c r="K162" s="134" t="s">
        <v>214</v>
      </c>
      <c r="L162" s="31"/>
      <c r="M162" s="139" t="s">
        <v>1</v>
      </c>
      <c r="N162" s="140" t="s">
        <v>38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154</v>
      </c>
      <c r="AT162" s="143" t="s">
        <v>132</v>
      </c>
      <c r="AU162" s="143" t="s">
        <v>83</v>
      </c>
      <c r="AY162" s="16" t="s">
        <v>129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81</v>
      </c>
      <c r="BK162" s="144">
        <f>ROUND(I162*H162,2)</f>
        <v>0</v>
      </c>
      <c r="BL162" s="16" t="s">
        <v>154</v>
      </c>
      <c r="BM162" s="143" t="s">
        <v>929</v>
      </c>
    </row>
    <row r="163" spans="2:65" s="1" customFormat="1" ht="39">
      <c r="B163" s="31"/>
      <c r="D163" s="145" t="s">
        <v>139</v>
      </c>
      <c r="F163" s="146" t="s">
        <v>297</v>
      </c>
      <c r="I163" s="147"/>
      <c r="L163" s="31"/>
      <c r="M163" s="148"/>
      <c r="T163" s="55"/>
      <c r="AT163" s="16" t="s">
        <v>139</v>
      </c>
      <c r="AU163" s="16" t="s">
        <v>83</v>
      </c>
    </row>
    <row r="164" spans="2:65" s="1" customFormat="1" ht="11.25">
      <c r="B164" s="31"/>
      <c r="D164" s="149" t="s">
        <v>140</v>
      </c>
      <c r="F164" s="150" t="s">
        <v>298</v>
      </c>
      <c r="I164" s="147"/>
      <c r="L164" s="31"/>
      <c r="M164" s="148"/>
      <c r="T164" s="55"/>
      <c r="AT164" s="16" t="s">
        <v>140</v>
      </c>
      <c r="AU164" s="16" t="s">
        <v>83</v>
      </c>
    </row>
    <row r="165" spans="2:65" s="14" customFormat="1" ht="11.25">
      <c r="B165" s="169"/>
      <c r="D165" s="145" t="s">
        <v>142</v>
      </c>
      <c r="E165" s="170" t="s">
        <v>1</v>
      </c>
      <c r="F165" s="171" t="s">
        <v>299</v>
      </c>
      <c r="H165" s="170" t="s">
        <v>1</v>
      </c>
      <c r="I165" s="172"/>
      <c r="L165" s="169"/>
      <c r="M165" s="173"/>
      <c r="T165" s="174"/>
      <c r="AT165" s="170" t="s">
        <v>142</v>
      </c>
      <c r="AU165" s="170" t="s">
        <v>83</v>
      </c>
      <c r="AV165" s="14" t="s">
        <v>81</v>
      </c>
      <c r="AW165" s="14" t="s">
        <v>30</v>
      </c>
      <c r="AX165" s="14" t="s">
        <v>73</v>
      </c>
      <c r="AY165" s="170" t="s">
        <v>129</v>
      </c>
    </row>
    <row r="166" spans="2:65" s="12" customFormat="1" ht="11.25">
      <c r="B166" s="151"/>
      <c r="D166" s="145" t="s">
        <v>142</v>
      </c>
      <c r="E166" s="152" t="s">
        <v>1</v>
      </c>
      <c r="F166" s="153" t="s">
        <v>930</v>
      </c>
      <c r="H166" s="154">
        <v>9.32</v>
      </c>
      <c r="I166" s="155"/>
      <c r="L166" s="151"/>
      <c r="M166" s="156"/>
      <c r="T166" s="157"/>
      <c r="AT166" s="152" t="s">
        <v>142</v>
      </c>
      <c r="AU166" s="152" t="s">
        <v>83</v>
      </c>
      <c r="AV166" s="12" t="s">
        <v>83</v>
      </c>
      <c r="AW166" s="12" t="s">
        <v>30</v>
      </c>
      <c r="AX166" s="12" t="s">
        <v>73</v>
      </c>
      <c r="AY166" s="152" t="s">
        <v>129</v>
      </c>
    </row>
    <row r="167" spans="2:65" s="12" customFormat="1" ht="11.25">
      <c r="B167" s="151"/>
      <c r="D167" s="145" t="s">
        <v>142</v>
      </c>
      <c r="E167" s="152" t="s">
        <v>1</v>
      </c>
      <c r="F167" s="153" t="s">
        <v>931</v>
      </c>
      <c r="H167" s="154">
        <v>4</v>
      </c>
      <c r="I167" s="155"/>
      <c r="L167" s="151"/>
      <c r="M167" s="156"/>
      <c r="T167" s="157"/>
      <c r="AT167" s="152" t="s">
        <v>142</v>
      </c>
      <c r="AU167" s="152" t="s">
        <v>83</v>
      </c>
      <c r="AV167" s="12" t="s">
        <v>83</v>
      </c>
      <c r="AW167" s="12" t="s">
        <v>30</v>
      </c>
      <c r="AX167" s="12" t="s">
        <v>73</v>
      </c>
      <c r="AY167" s="152" t="s">
        <v>129</v>
      </c>
    </row>
    <row r="168" spans="2:65" s="13" customFormat="1" ht="11.25">
      <c r="B168" s="162"/>
      <c r="D168" s="145" t="s">
        <v>142</v>
      </c>
      <c r="E168" s="163" t="s">
        <v>1</v>
      </c>
      <c r="F168" s="164" t="s">
        <v>239</v>
      </c>
      <c r="H168" s="165">
        <v>13.32</v>
      </c>
      <c r="I168" s="166"/>
      <c r="L168" s="162"/>
      <c r="M168" s="167"/>
      <c r="T168" s="168"/>
      <c r="AT168" s="163" t="s">
        <v>142</v>
      </c>
      <c r="AU168" s="163" t="s">
        <v>83</v>
      </c>
      <c r="AV168" s="13" t="s">
        <v>154</v>
      </c>
      <c r="AW168" s="13" t="s">
        <v>30</v>
      </c>
      <c r="AX168" s="13" t="s">
        <v>81</v>
      </c>
      <c r="AY168" s="163" t="s">
        <v>129</v>
      </c>
    </row>
    <row r="169" spans="2:65" s="1" customFormat="1" ht="33" customHeight="1">
      <c r="B169" s="131"/>
      <c r="C169" s="132" t="s">
        <v>279</v>
      </c>
      <c r="D169" s="132" t="s">
        <v>132</v>
      </c>
      <c r="E169" s="133" t="s">
        <v>302</v>
      </c>
      <c r="F169" s="134" t="s">
        <v>303</v>
      </c>
      <c r="G169" s="135" t="s">
        <v>304</v>
      </c>
      <c r="H169" s="136">
        <v>26.64</v>
      </c>
      <c r="I169" s="137"/>
      <c r="J169" s="138">
        <f>ROUND(I169*H169,2)</f>
        <v>0</v>
      </c>
      <c r="K169" s="134" t="s">
        <v>214</v>
      </c>
      <c r="L169" s="31"/>
      <c r="M169" s="139" t="s">
        <v>1</v>
      </c>
      <c r="N169" s="140" t="s">
        <v>38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154</v>
      </c>
      <c r="AT169" s="143" t="s">
        <v>132</v>
      </c>
      <c r="AU169" s="143" t="s">
        <v>83</v>
      </c>
      <c r="AY169" s="16" t="s">
        <v>129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81</v>
      </c>
      <c r="BK169" s="144">
        <f>ROUND(I169*H169,2)</f>
        <v>0</v>
      </c>
      <c r="BL169" s="16" t="s">
        <v>154</v>
      </c>
      <c r="BM169" s="143" t="s">
        <v>932</v>
      </c>
    </row>
    <row r="170" spans="2:65" s="1" customFormat="1" ht="29.25">
      <c r="B170" s="31"/>
      <c r="D170" s="145" t="s">
        <v>139</v>
      </c>
      <c r="F170" s="146" t="s">
        <v>306</v>
      </c>
      <c r="I170" s="147"/>
      <c r="L170" s="31"/>
      <c r="M170" s="148"/>
      <c r="T170" s="55"/>
      <c r="AT170" s="16" t="s">
        <v>139</v>
      </c>
      <c r="AU170" s="16" t="s">
        <v>83</v>
      </c>
    </row>
    <row r="171" spans="2:65" s="1" customFormat="1" ht="11.25">
      <c r="B171" s="31"/>
      <c r="D171" s="149" t="s">
        <v>140</v>
      </c>
      <c r="F171" s="150" t="s">
        <v>307</v>
      </c>
      <c r="I171" s="147"/>
      <c r="L171" s="31"/>
      <c r="M171" s="148"/>
      <c r="T171" s="55"/>
      <c r="AT171" s="16" t="s">
        <v>140</v>
      </c>
      <c r="AU171" s="16" t="s">
        <v>83</v>
      </c>
    </row>
    <row r="172" spans="2:65" s="12" customFormat="1" ht="11.25">
      <c r="B172" s="151"/>
      <c r="D172" s="145" t="s">
        <v>142</v>
      </c>
      <c r="F172" s="153" t="s">
        <v>933</v>
      </c>
      <c r="H172" s="154">
        <v>26.64</v>
      </c>
      <c r="I172" s="155"/>
      <c r="L172" s="151"/>
      <c r="M172" s="156"/>
      <c r="T172" s="157"/>
      <c r="AT172" s="152" t="s">
        <v>142</v>
      </c>
      <c r="AU172" s="152" t="s">
        <v>83</v>
      </c>
      <c r="AV172" s="12" t="s">
        <v>83</v>
      </c>
      <c r="AW172" s="12" t="s">
        <v>3</v>
      </c>
      <c r="AX172" s="12" t="s">
        <v>81</v>
      </c>
      <c r="AY172" s="152" t="s">
        <v>129</v>
      </c>
    </row>
    <row r="173" spans="2:65" s="1" customFormat="1" ht="16.5" customHeight="1">
      <c r="B173" s="131"/>
      <c r="C173" s="132" t="s">
        <v>8</v>
      </c>
      <c r="D173" s="132" t="s">
        <v>132</v>
      </c>
      <c r="E173" s="133" t="s">
        <v>310</v>
      </c>
      <c r="F173" s="134" t="s">
        <v>311</v>
      </c>
      <c r="G173" s="135" t="s">
        <v>282</v>
      </c>
      <c r="H173" s="136">
        <v>13.32</v>
      </c>
      <c r="I173" s="137"/>
      <c r="J173" s="138">
        <f>ROUND(I173*H173,2)</f>
        <v>0</v>
      </c>
      <c r="K173" s="134" t="s">
        <v>214</v>
      </c>
      <c r="L173" s="31"/>
      <c r="M173" s="139" t="s">
        <v>1</v>
      </c>
      <c r="N173" s="140" t="s">
        <v>38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154</v>
      </c>
      <c r="AT173" s="143" t="s">
        <v>132</v>
      </c>
      <c r="AU173" s="143" t="s">
        <v>83</v>
      </c>
      <c r="AY173" s="16" t="s">
        <v>129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81</v>
      </c>
      <c r="BK173" s="144">
        <f>ROUND(I173*H173,2)</f>
        <v>0</v>
      </c>
      <c r="BL173" s="16" t="s">
        <v>154</v>
      </c>
      <c r="BM173" s="143" t="s">
        <v>934</v>
      </c>
    </row>
    <row r="174" spans="2:65" s="1" customFormat="1" ht="19.5">
      <c r="B174" s="31"/>
      <c r="D174" s="145" t="s">
        <v>139</v>
      </c>
      <c r="F174" s="146" t="s">
        <v>313</v>
      </c>
      <c r="I174" s="147"/>
      <c r="L174" s="31"/>
      <c r="M174" s="148"/>
      <c r="T174" s="55"/>
      <c r="AT174" s="16" t="s">
        <v>139</v>
      </c>
      <c r="AU174" s="16" t="s">
        <v>83</v>
      </c>
    </row>
    <row r="175" spans="2:65" s="1" customFormat="1" ht="11.25">
      <c r="B175" s="31"/>
      <c r="D175" s="149" t="s">
        <v>140</v>
      </c>
      <c r="F175" s="150" t="s">
        <v>314</v>
      </c>
      <c r="I175" s="147"/>
      <c r="L175" s="31"/>
      <c r="M175" s="148"/>
      <c r="T175" s="55"/>
      <c r="AT175" s="16" t="s">
        <v>140</v>
      </c>
      <c r="AU175" s="16" t="s">
        <v>83</v>
      </c>
    </row>
    <row r="176" spans="2:65" s="14" customFormat="1" ht="11.25">
      <c r="B176" s="169"/>
      <c r="D176" s="145" t="s">
        <v>142</v>
      </c>
      <c r="E176" s="170" t="s">
        <v>1</v>
      </c>
      <c r="F176" s="171" t="s">
        <v>935</v>
      </c>
      <c r="H176" s="170" t="s">
        <v>1</v>
      </c>
      <c r="I176" s="172"/>
      <c r="L176" s="169"/>
      <c r="M176" s="173"/>
      <c r="T176" s="174"/>
      <c r="AT176" s="170" t="s">
        <v>142</v>
      </c>
      <c r="AU176" s="170" t="s">
        <v>83</v>
      </c>
      <c r="AV176" s="14" t="s">
        <v>81</v>
      </c>
      <c r="AW176" s="14" t="s">
        <v>30</v>
      </c>
      <c r="AX176" s="14" t="s">
        <v>73</v>
      </c>
      <c r="AY176" s="170" t="s">
        <v>129</v>
      </c>
    </row>
    <row r="177" spans="2:65" s="12" customFormat="1" ht="11.25">
      <c r="B177" s="151"/>
      <c r="D177" s="145" t="s">
        <v>142</v>
      </c>
      <c r="E177" s="152" t="s">
        <v>1</v>
      </c>
      <c r="F177" s="153" t="s">
        <v>930</v>
      </c>
      <c r="H177" s="154">
        <v>9.32</v>
      </c>
      <c r="I177" s="155"/>
      <c r="L177" s="151"/>
      <c r="M177" s="156"/>
      <c r="T177" s="157"/>
      <c r="AT177" s="152" t="s">
        <v>142</v>
      </c>
      <c r="AU177" s="152" t="s">
        <v>83</v>
      </c>
      <c r="AV177" s="12" t="s">
        <v>83</v>
      </c>
      <c r="AW177" s="12" t="s">
        <v>30</v>
      </c>
      <c r="AX177" s="12" t="s">
        <v>73</v>
      </c>
      <c r="AY177" s="152" t="s">
        <v>129</v>
      </c>
    </row>
    <row r="178" spans="2:65" s="12" customFormat="1" ht="11.25">
      <c r="B178" s="151"/>
      <c r="D178" s="145" t="s">
        <v>142</v>
      </c>
      <c r="E178" s="152" t="s">
        <v>1</v>
      </c>
      <c r="F178" s="153" t="s">
        <v>931</v>
      </c>
      <c r="H178" s="154">
        <v>4</v>
      </c>
      <c r="I178" s="155"/>
      <c r="L178" s="151"/>
      <c r="M178" s="156"/>
      <c r="T178" s="157"/>
      <c r="AT178" s="152" t="s">
        <v>142</v>
      </c>
      <c r="AU178" s="152" t="s">
        <v>83</v>
      </c>
      <c r="AV178" s="12" t="s">
        <v>83</v>
      </c>
      <c r="AW178" s="12" t="s">
        <v>30</v>
      </c>
      <c r="AX178" s="12" t="s">
        <v>73</v>
      </c>
      <c r="AY178" s="152" t="s">
        <v>129</v>
      </c>
    </row>
    <row r="179" spans="2:65" s="13" customFormat="1" ht="11.25">
      <c r="B179" s="162"/>
      <c r="D179" s="145" t="s">
        <v>142</v>
      </c>
      <c r="E179" s="163" t="s">
        <v>1</v>
      </c>
      <c r="F179" s="164" t="s">
        <v>239</v>
      </c>
      <c r="H179" s="165">
        <v>13.32</v>
      </c>
      <c r="I179" s="166"/>
      <c r="L179" s="162"/>
      <c r="M179" s="167"/>
      <c r="T179" s="168"/>
      <c r="AT179" s="163" t="s">
        <v>142</v>
      </c>
      <c r="AU179" s="163" t="s">
        <v>83</v>
      </c>
      <c r="AV179" s="13" t="s">
        <v>154</v>
      </c>
      <c r="AW179" s="13" t="s">
        <v>30</v>
      </c>
      <c r="AX179" s="13" t="s">
        <v>81</v>
      </c>
      <c r="AY179" s="163" t="s">
        <v>129</v>
      </c>
    </row>
    <row r="180" spans="2:65" s="1" customFormat="1" ht="24.2" customHeight="1">
      <c r="B180" s="131"/>
      <c r="C180" s="132" t="s">
        <v>293</v>
      </c>
      <c r="D180" s="132" t="s">
        <v>132</v>
      </c>
      <c r="E180" s="133" t="s">
        <v>330</v>
      </c>
      <c r="F180" s="134" t="s">
        <v>331</v>
      </c>
      <c r="G180" s="135" t="s">
        <v>213</v>
      </c>
      <c r="H180" s="136">
        <v>137</v>
      </c>
      <c r="I180" s="137"/>
      <c r="J180" s="138">
        <f>ROUND(I180*H180,2)</f>
        <v>0</v>
      </c>
      <c r="K180" s="134" t="s">
        <v>214</v>
      </c>
      <c r="L180" s="31"/>
      <c r="M180" s="139" t="s">
        <v>1</v>
      </c>
      <c r="N180" s="140" t="s">
        <v>38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154</v>
      </c>
      <c r="AT180" s="143" t="s">
        <v>132</v>
      </c>
      <c r="AU180" s="143" t="s">
        <v>83</v>
      </c>
      <c r="AY180" s="16" t="s">
        <v>129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81</v>
      </c>
      <c r="BK180" s="144">
        <f>ROUND(I180*H180,2)</f>
        <v>0</v>
      </c>
      <c r="BL180" s="16" t="s">
        <v>154</v>
      </c>
      <c r="BM180" s="143" t="s">
        <v>936</v>
      </c>
    </row>
    <row r="181" spans="2:65" s="1" customFormat="1" ht="19.5">
      <c r="B181" s="31"/>
      <c r="D181" s="145" t="s">
        <v>139</v>
      </c>
      <c r="F181" s="146" t="s">
        <v>333</v>
      </c>
      <c r="I181" s="147"/>
      <c r="L181" s="31"/>
      <c r="M181" s="148"/>
      <c r="T181" s="55"/>
      <c r="AT181" s="16" t="s">
        <v>139</v>
      </c>
      <c r="AU181" s="16" t="s">
        <v>83</v>
      </c>
    </row>
    <row r="182" spans="2:65" s="1" customFormat="1" ht="11.25">
      <c r="B182" s="31"/>
      <c r="D182" s="149" t="s">
        <v>140</v>
      </c>
      <c r="F182" s="150" t="s">
        <v>334</v>
      </c>
      <c r="I182" s="147"/>
      <c r="L182" s="31"/>
      <c r="M182" s="148"/>
      <c r="T182" s="55"/>
      <c r="AT182" s="16" t="s">
        <v>140</v>
      </c>
      <c r="AU182" s="16" t="s">
        <v>83</v>
      </c>
    </row>
    <row r="183" spans="2:65" s="12" customFormat="1" ht="11.25">
      <c r="B183" s="151"/>
      <c r="D183" s="145" t="s">
        <v>142</v>
      </c>
      <c r="E183" s="152" t="s">
        <v>1</v>
      </c>
      <c r="F183" s="153" t="s">
        <v>335</v>
      </c>
      <c r="H183" s="154">
        <v>137</v>
      </c>
      <c r="I183" s="155"/>
      <c r="L183" s="151"/>
      <c r="M183" s="156"/>
      <c r="T183" s="157"/>
      <c r="AT183" s="152" t="s">
        <v>142</v>
      </c>
      <c r="AU183" s="152" t="s">
        <v>83</v>
      </c>
      <c r="AV183" s="12" t="s">
        <v>83</v>
      </c>
      <c r="AW183" s="12" t="s">
        <v>30</v>
      </c>
      <c r="AX183" s="12" t="s">
        <v>81</v>
      </c>
      <c r="AY183" s="152" t="s">
        <v>129</v>
      </c>
    </row>
    <row r="184" spans="2:65" s="1" customFormat="1" ht="16.5" customHeight="1">
      <c r="B184" s="131"/>
      <c r="C184" s="175" t="s">
        <v>301</v>
      </c>
      <c r="D184" s="175" t="s">
        <v>324</v>
      </c>
      <c r="E184" s="176" t="s">
        <v>337</v>
      </c>
      <c r="F184" s="177" t="s">
        <v>338</v>
      </c>
      <c r="G184" s="178" t="s">
        <v>304</v>
      </c>
      <c r="H184" s="179">
        <v>26.03</v>
      </c>
      <c r="I184" s="180"/>
      <c r="J184" s="181">
        <f>ROUND(I184*H184,2)</f>
        <v>0</v>
      </c>
      <c r="K184" s="177" t="s">
        <v>214</v>
      </c>
      <c r="L184" s="182"/>
      <c r="M184" s="183" t="s">
        <v>1</v>
      </c>
      <c r="N184" s="184" t="s">
        <v>38</v>
      </c>
      <c r="P184" s="141">
        <f>O184*H184</f>
        <v>0</v>
      </c>
      <c r="Q184" s="141">
        <v>1</v>
      </c>
      <c r="R184" s="141">
        <f>Q184*H184</f>
        <v>26.03</v>
      </c>
      <c r="S184" s="141">
        <v>0</v>
      </c>
      <c r="T184" s="142">
        <f>S184*H184</f>
        <v>0</v>
      </c>
      <c r="AR184" s="143" t="s">
        <v>176</v>
      </c>
      <c r="AT184" s="143" t="s">
        <v>324</v>
      </c>
      <c r="AU184" s="143" t="s">
        <v>83</v>
      </c>
      <c r="AY184" s="16" t="s">
        <v>129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81</v>
      </c>
      <c r="BK184" s="144">
        <f>ROUND(I184*H184,2)</f>
        <v>0</v>
      </c>
      <c r="BL184" s="16" t="s">
        <v>154</v>
      </c>
      <c r="BM184" s="143" t="s">
        <v>937</v>
      </c>
    </row>
    <row r="185" spans="2:65" s="1" customFormat="1" ht="11.25">
      <c r="B185" s="31"/>
      <c r="D185" s="145" t="s">
        <v>139</v>
      </c>
      <c r="F185" s="146" t="s">
        <v>338</v>
      </c>
      <c r="I185" s="147"/>
      <c r="L185" s="31"/>
      <c r="M185" s="148"/>
      <c r="T185" s="55"/>
      <c r="AT185" s="16" t="s">
        <v>139</v>
      </c>
      <c r="AU185" s="16" t="s">
        <v>83</v>
      </c>
    </row>
    <row r="186" spans="2:65" s="12" customFormat="1" ht="11.25">
      <c r="B186" s="151"/>
      <c r="D186" s="145" t="s">
        <v>142</v>
      </c>
      <c r="F186" s="153" t="s">
        <v>938</v>
      </c>
      <c r="H186" s="154">
        <v>26.03</v>
      </c>
      <c r="I186" s="155"/>
      <c r="L186" s="151"/>
      <c r="M186" s="156"/>
      <c r="T186" s="157"/>
      <c r="AT186" s="152" t="s">
        <v>142</v>
      </c>
      <c r="AU186" s="152" t="s">
        <v>83</v>
      </c>
      <c r="AV186" s="12" t="s">
        <v>83</v>
      </c>
      <c r="AW186" s="12" t="s">
        <v>3</v>
      </c>
      <c r="AX186" s="12" t="s">
        <v>81</v>
      </c>
      <c r="AY186" s="152" t="s">
        <v>129</v>
      </c>
    </row>
    <row r="187" spans="2:65" s="1" customFormat="1" ht="24.2" customHeight="1">
      <c r="B187" s="131"/>
      <c r="C187" s="132" t="s">
        <v>309</v>
      </c>
      <c r="D187" s="132" t="s">
        <v>132</v>
      </c>
      <c r="E187" s="133" t="s">
        <v>343</v>
      </c>
      <c r="F187" s="134" t="s">
        <v>344</v>
      </c>
      <c r="G187" s="135" t="s">
        <v>213</v>
      </c>
      <c r="H187" s="136">
        <v>137</v>
      </c>
      <c r="I187" s="137"/>
      <c r="J187" s="138">
        <f>ROUND(I187*H187,2)</f>
        <v>0</v>
      </c>
      <c r="K187" s="134" t="s">
        <v>214</v>
      </c>
      <c r="L187" s="31"/>
      <c r="M187" s="139" t="s">
        <v>1</v>
      </c>
      <c r="N187" s="140" t="s">
        <v>38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154</v>
      </c>
      <c r="AT187" s="143" t="s">
        <v>132</v>
      </c>
      <c r="AU187" s="143" t="s">
        <v>83</v>
      </c>
      <c r="AY187" s="16" t="s">
        <v>129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81</v>
      </c>
      <c r="BK187" s="144">
        <f>ROUND(I187*H187,2)</f>
        <v>0</v>
      </c>
      <c r="BL187" s="16" t="s">
        <v>154</v>
      </c>
      <c r="BM187" s="143" t="s">
        <v>939</v>
      </c>
    </row>
    <row r="188" spans="2:65" s="1" customFormat="1" ht="19.5">
      <c r="B188" s="31"/>
      <c r="D188" s="145" t="s">
        <v>139</v>
      </c>
      <c r="F188" s="146" t="s">
        <v>346</v>
      </c>
      <c r="I188" s="147"/>
      <c r="L188" s="31"/>
      <c r="M188" s="148"/>
      <c r="T188" s="55"/>
      <c r="AT188" s="16" t="s">
        <v>139</v>
      </c>
      <c r="AU188" s="16" t="s">
        <v>83</v>
      </c>
    </row>
    <row r="189" spans="2:65" s="1" customFormat="1" ht="11.25">
      <c r="B189" s="31"/>
      <c r="D189" s="149" t="s">
        <v>140</v>
      </c>
      <c r="F189" s="150" t="s">
        <v>347</v>
      </c>
      <c r="I189" s="147"/>
      <c r="L189" s="31"/>
      <c r="M189" s="148"/>
      <c r="T189" s="55"/>
      <c r="AT189" s="16" t="s">
        <v>140</v>
      </c>
      <c r="AU189" s="16" t="s">
        <v>83</v>
      </c>
    </row>
    <row r="190" spans="2:65" s="12" customFormat="1" ht="11.25">
      <c r="B190" s="151"/>
      <c r="D190" s="145" t="s">
        <v>142</v>
      </c>
      <c r="E190" s="152" t="s">
        <v>1</v>
      </c>
      <c r="F190" s="153" t="s">
        <v>348</v>
      </c>
      <c r="H190" s="154">
        <v>137</v>
      </c>
      <c r="I190" s="155"/>
      <c r="L190" s="151"/>
      <c r="M190" s="156"/>
      <c r="T190" s="157"/>
      <c r="AT190" s="152" t="s">
        <v>142</v>
      </c>
      <c r="AU190" s="152" t="s">
        <v>83</v>
      </c>
      <c r="AV190" s="12" t="s">
        <v>83</v>
      </c>
      <c r="AW190" s="12" t="s">
        <v>30</v>
      </c>
      <c r="AX190" s="12" t="s">
        <v>81</v>
      </c>
      <c r="AY190" s="152" t="s">
        <v>129</v>
      </c>
    </row>
    <row r="191" spans="2:65" s="1" customFormat="1" ht="16.5" customHeight="1">
      <c r="B191" s="131"/>
      <c r="C191" s="175" t="s">
        <v>316</v>
      </c>
      <c r="D191" s="175" t="s">
        <v>324</v>
      </c>
      <c r="E191" s="176" t="s">
        <v>349</v>
      </c>
      <c r="F191" s="177" t="s">
        <v>350</v>
      </c>
      <c r="G191" s="178" t="s">
        <v>351</v>
      </c>
      <c r="H191" s="179">
        <v>2.74</v>
      </c>
      <c r="I191" s="180"/>
      <c r="J191" s="181">
        <f>ROUND(I191*H191,2)</f>
        <v>0</v>
      </c>
      <c r="K191" s="177" t="s">
        <v>214</v>
      </c>
      <c r="L191" s="182"/>
      <c r="M191" s="183" t="s">
        <v>1</v>
      </c>
      <c r="N191" s="184" t="s">
        <v>38</v>
      </c>
      <c r="P191" s="141">
        <f>O191*H191</f>
        <v>0</v>
      </c>
      <c r="Q191" s="141">
        <v>1E-3</v>
      </c>
      <c r="R191" s="141">
        <f>Q191*H191</f>
        <v>2.7400000000000002E-3</v>
      </c>
      <c r="S191" s="141">
        <v>0</v>
      </c>
      <c r="T191" s="142">
        <f>S191*H191</f>
        <v>0</v>
      </c>
      <c r="AR191" s="143" t="s">
        <v>176</v>
      </c>
      <c r="AT191" s="143" t="s">
        <v>324</v>
      </c>
      <c r="AU191" s="143" t="s">
        <v>83</v>
      </c>
      <c r="AY191" s="16" t="s">
        <v>129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81</v>
      </c>
      <c r="BK191" s="144">
        <f>ROUND(I191*H191,2)</f>
        <v>0</v>
      </c>
      <c r="BL191" s="16" t="s">
        <v>154</v>
      </c>
      <c r="BM191" s="143" t="s">
        <v>940</v>
      </c>
    </row>
    <row r="192" spans="2:65" s="1" customFormat="1" ht="11.25">
      <c r="B192" s="31"/>
      <c r="D192" s="145" t="s">
        <v>139</v>
      </c>
      <c r="F192" s="146" t="s">
        <v>350</v>
      </c>
      <c r="I192" s="147"/>
      <c r="L192" s="31"/>
      <c r="M192" s="148"/>
      <c r="T192" s="55"/>
      <c r="AT192" s="16" t="s">
        <v>139</v>
      </c>
      <c r="AU192" s="16" t="s">
        <v>83</v>
      </c>
    </row>
    <row r="193" spans="2:65" s="12" customFormat="1" ht="11.25">
      <c r="B193" s="151"/>
      <c r="D193" s="145" t="s">
        <v>142</v>
      </c>
      <c r="F193" s="153" t="s">
        <v>941</v>
      </c>
      <c r="H193" s="154">
        <v>2.74</v>
      </c>
      <c r="I193" s="155"/>
      <c r="L193" s="151"/>
      <c r="M193" s="156"/>
      <c r="T193" s="157"/>
      <c r="AT193" s="152" t="s">
        <v>142</v>
      </c>
      <c r="AU193" s="152" t="s">
        <v>83</v>
      </c>
      <c r="AV193" s="12" t="s">
        <v>83</v>
      </c>
      <c r="AW193" s="12" t="s">
        <v>3</v>
      </c>
      <c r="AX193" s="12" t="s">
        <v>81</v>
      </c>
      <c r="AY193" s="152" t="s">
        <v>129</v>
      </c>
    </row>
    <row r="194" spans="2:65" s="1" customFormat="1" ht="24.2" customHeight="1">
      <c r="B194" s="131"/>
      <c r="C194" s="132" t="s">
        <v>323</v>
      </c>
      <c r="D194" s="132" t="s">
        <v>132</v>
      </c>
      <c r="E194" s="133" t="s">
        <v>355</v>
      </c>
      <c r="F194" s="134" t="s">
        <v>356</v>
      </c>
      <c r="G194" s="135" t="s">
        <v>213</v>
      </c>
      <c r="H194" s="136">
        <v>137</v>
      </c>
      <c r="I194" s="137"/>
      <c r="J194" s="138">
        <f>ROUND(I194*H194,2)</f>
        <v>0</v>
      </c>
      <c r="K194" s="134" t="s">
        <v>214</v>
      </c>
      <c r="L194" s="31"/>
      <c r="M194" s="139" t="s">
        <v>1</v>
      </c>
      <c r="N194" s="140" t="s">
        <v>38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154</v>
      </c>
      <c r="AT194" s="143" t="s">
        <v>132</v>
      </c>
      <c r="AU194" s="143" t="s">
        <v>83</v>
      </c>
      <c r="AY194" s="16" t="s">
        <v>129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6" t="s">
        <v>81</v>
      </c>
      <c r="BK194" s="144">
        <f>ROUND(I194*H194,2)</f>
        <v>0</v>
      </c>
      <c r="BL194" s="16" t="s">
        <v>154</v>
      </c>
      <c r="BM194" s="143" t="s">
        <v>942</v>
      </c>
    </row>
    <row r="195" spans="2:65" s="1" customFormat="1" ht="19.5">
      <c r="B195" s="31"/>
      <c r="D195" s="145" t="s">
        <v>139</v>
      </c>
      <c r="F195" s="146" t="s">
        <v>358</v>
      </c>
      <c r="I195" s="147"/>
      <c r="L195" s="31"/>
      <c r="M195" s="148"/>
      <c r="T195" s="55"/>
      <c r="AT195" s="16" t="s">
        <v>139</v>
      </c>
      <c r="AU195" s="16" t="s">
        <v>83</v>
      </c>
    </row>
    <row r="196" spans="2:65" s="1" customFormat="1" ht="11.25">
      <c r="B196" s="31"/>
      <c r="D196" s="149" t="s">
        <v>140</v>
      </c>
      <c r="F196" s="150" t="s">
        <v>359</v>
      </c>
      <c r="I196" s="147"/>
      <c r="L196" s="31"/>
      <c r="M196" s="148"/>
      <c r="T196" s="55"/>
      <c r="AT196" s="16" t="s">
        <v>140</v>
      </c>
      <c r="AU196" s="16" t="s">
        <v>83</v>
      </c>
    </row>
    <row r="197" spans="2:65" s="12" customFormat="1" ht="11.25">
      <c r="B197" s="151"/>
      <c r="D197" s="145" t="s">
        <v>142</v>
      </c>
      <c r="E197" s="152" t="s">
        <v>1</v>
      </c>
      <c r="F197" s="153" t="s">
        <v>943</v>
      </c>
      <c r="H197" s="154">
        <v>137</v>
      </c>
      <c r="I197" s="155"/>
      <c r="L197" s="151"/>
      <c r="M197" s="156"/>
      <c r="T197" s="157"/>
      <c r="AT197" s="152" t="s">
        <v>142</v>
      </c>
      <c r="AU197" s="152" t="s">
        <v>83</v>
      </c>
      <c r="AV197" s="12" t="s">
        <v>83</v>
      </c>
      <c r="AW197" s="12" t="s">
        <v>30</v>
      </c>
      <c r="AX197" s="12" t="s">
        <v>73</v>
      </c>
      <c r="AY197" s="152" t="s">
        <v>129</v>
      </c>
    </row>
    <row r="198" spans="2:65" s="13" customFormat="1" ht="11.25">
      <c r="B198" s="162"/>
      <c r="D198" s="145" t="s">
        <v>142</v>
      </c>
      <c r="E198" s="163" t="s">
        <v>192</v>
      </c>
      <c r="F198" s="164" t="s">
        <v>239</v>
      </c>
      <c r="H198" s="165">
        <v>137</v>
      </c>
      <c r="I198" s="166"/>
      <c r="L198" s="162"/>
      <c r="M198" s="167"/>
      <c r="T198" s="168"/>
      <c r="AT198" s="163" t="s">
        <v>142</v>
      </c>
      <c r="AU198" s="163" t="s">
        <v>83</v>
      </c>
      <c r="AV198" s="13" t="s">
        <v>154</v>
      </c>
      <c r="AW198" s="13" t="s">
        <v>30</v>
      </c>
      <c r="AX198" s="13" t="s">
        <v>81</v>
      </c>
      <c r="AY198" s="163" t="s">
        <v>129</v>
      </c>
    </row>
    <row r="199" spans="2:65" s="1" customFormat="1" ht="24.2" customHeight="1">
      <c r="B199" s="131"/>
      <c r="C199" s="132" t="s">
        <v>329</v>
      </c>
      <c r="D199" s="132" t="s">
        <v>132</v>
      </c>
      <c r="E199" s="133" t="s">
        <v>362</v>
      </c>
      <c r="F199" s="134" t="s">
        <v>363</v>
      </c>
      <c r="G199" s="135" t="s">
        <v>213</v>
      </c>
      <c r="H199" s="136">
        <v>749</v>
      </c>
      <c r="I199" s="137"/>
      <c r="J199" s="138">
        <f>ROUND(I199*H199,2)</f>
        <v>0</v>
      </c>
      <c r="K199" s="134" t="s">
        <v>214</v>
      </c>
      <c r="L199" s="31"/>
      <c r="M199" s="139" t="s">
        <v>1</v>
      </c>
      <c r="N199" s="140" t="s">
        <v>38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154</v>
      </c>
      <c r="AT199" s="143" t="s">
        <v>132</v>
      </c>
      <c r="AU199" s="143" t="s">
        <v>83</v>
      </c>
      <c r="AY199" s="16" t="s">
        <v>129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6" t="s">
        <v>81</v>
      </c>
      <c r="BK199" s="144">
        <f>ROUND(I199*H199,2)</f>
        <v>0</v>
      </c>
      <c r="BL199" s="16" t="s">
        <v>154</v>
      </c>
      <c r="BM199" s="143" t="s">
        <v>944</v>
      </c>
    </row>
    <row r="200" spans="2:65" s="1" customFormat="1" ht="19.5">
      <c r="B200" s="31"/>
      <c r="D200" s="145" t="s">
        <v>139</v>
      </c>
      <c r="F200" s="146" t="s">
        <v>365</v>
      </c>
      <c r="I200" s="147"/>
      <c r="L200" s="31"/>
      <c r="M200" s="148"/>
      <c r="T200" s="55"/>
      <c r="AT200" s="16" t="s">
        <v>139</v>
      </c>
      <c r="AU200" s="16" t="s">
        <v>83</v>
      </c>
    </row>
    <row r="201" spans="2:65" s="1" customFormat="1" ht="11.25">
      <c r="B201" s="31"/>
      <c r="D201" s="149" t="s">
        <v>140</v>
      </c>
      <c r="F201" s="150" t="s">
        <v>366</v>
      </c>
      <c r="I201" s="147"/>
      <c r="L201" s="31"/>
      <c r="M201" s="148"/>
      <c r="T201" s="55"/>
      <c r="AT201" s="16" t="s">
        <v>140</v>
      </c>
      <c r="AU201" s="16" t="s">
        <v>83</v>
      </c>
    </row>
    <row r="202" spans="2:65" s="12" customFormat="1" ht="11.25">
      <c r="B202" s="151"/>
      <c r="D202" s="145" t="s">
        <v>142</v>
      </c>
      <c r="E202" s="152" t="s">
        <v>1</v>
      </c>
      <c r="F202" s="153" t="s">
        <v>945</v>
      </c>
      <c r="H202" s="154">
        <v>604</v>
      </c>
      <c r="I202" s="155"/>
      <c r="L202" s="151"/>
      <c r="M202" s="156"/>
      <c r="T202" s="157"/>
      <c r="AT202" s="152" t="s">
        <v>142</v>
      </c>
      <c r="AU202" s="152" t="s">
        <v>83</v>
      </c>
      <c r="AV202" s="12" t="s">
        <v>83</v>
      </c>
      <c r="AW202" s="12" t="s">
        <v>30</v>
      </c>
      <c r="AX202" s="12" t="s">
        <v>73</v>
      </c>
      <c r="AY202" s="152" t="s">
        <v>129</v>
      </c>
    </row>
    <row r="203" spans="2:65" s="12" customFormat="1" ht="11.25">
      <c r="B203" s="151"/>
      <c r="D203" s="145" t="s">
        <v>142</v>
      </c>
      <c r="E203" s="152" t="s">
        <v>1</v>
      </c>
      <c r="F203" s="153" t="s">
        <v>946</v>
      </c>
      <c r="H203" s="154">
        <v>76</v>
      </c>
      <c r="I203" s="155"/>
      <c r="L203" s="151"/>
      <c r="M203" s="156"/>
      <c r="T203" s="157"/>
      <c r="AT203" s="152" t="s">
        <v>142</v>
      </c>
      <c r="AU203" s="152" t="s">
        <v>83</v>
      </c>
      <c r="AV203" s="12" t="s">
        <v>83</v>
      </c>
      <c r="AW203" s="12" t="s">
        <v>30</v>
      </c>
      <c r="AX203" s="12" t="s">
        <v>73</v>
      </c>
      <c r="AY203" s="152" t="s">
        <v>129</v>
      </c>
    </row>
    <row r="204" spans="2:65" s="12" customFormat="1" ht="11.25">
      <c r="B204" s="151"/>
      <c r="D204" s="145" t="s">
        <v>142</v>
      </c>
      <c r="E204" s="152" t="s">
        <v>1</v>
      </c>
      <c r="F204" s="153" t="s">
        <v>947</v>
      </c>
      <c r="H204" s="154">
        <v>69</v>
      </c>
      <c r="I204" s="155"/>
      <c r="L204" s="151"/>
      <c r="M204" s="156"/>
      <c r="T204" s="157"/>
      <c r="AT204" s="152" t="s">
        <v>142</v>
      </c>
      <c r="AU204" s="152" t="s">
        <v>83</v>
      </c>
      <c r="AV204" s="12" t="s">
        <v>83</v>
      </c>
      <c r="AW204" s="12" t="s">
        <v>30</v>
      </c>
      <c r="AX204" s="12" t="s">
        <v>73</v>
      </c>
      <c r="AY204" s="152" t="s">
        <v>129</v>
      </c>
    </row>
    <row r="205" spans="2:65" s="13" customFormat="1" ht="11.25">
      <c r="B205" s="162"/>
      <c r="D205" s="145" t="s">
        <v>142</v>
      </c>
      <c r="E205" s="163" t="s">
        <v>1</v>
      </c>
      <c r="F205" s="164" t="s">
        <v>239</v>
      </c>
      <c r="H205" s="165">
        <v>749</v>
      </c>
      <c r="I205" s="166"/>
      <c r="L205" s="162"/>
      <c r="M205" s="167"/>
      <c r="T205" s="168"/>
      <c r="AT205" s="163" t="s">
        <v>142</v>
      </c>
      <c r="AU205" s="163" t="s">
        <v>83</v>
      </c>
      <c r="AV205" s="13" t="s">
        <v>154</v>
      </c>
      <c r="AW205" s="13" t="s">
        <v>30</v>
      </c>
      <c r="AX205" s="13" t="s">
        <v>81</v>
      </c>
      <c r="AY205" s="163" t="s">
        <v>129</v>
      </c>
    </row>
    <row r="206" spans="2:65" s="1" customFormat="1" ht="16.5" customHeight="1">
      <c r="B206" s="131"/>
      <c r="C206" s="132" t="s">
        <v>336</v>
      </c>
      <c r="D206" s="132" t="s">
        <v>132</v>
      </c>
      <c r="E206" s="133" t="s">
        <v>371</v>
      </c>
      <c r="F206" s="134" t="s">
        <v>372</v>
      </c>
      <c r="G206" s="135" t="s">
        <v>282</v>
      </c>
      <c r="H206" s="136">
        <v>8.2200000000000006</v>
      </c>
      <c r="I206" s="137"/>
      <c r="J206" s="138">
        <f>ROUND(I206*H206,2)</f>
        <v>0</v>
      </c>
      <c r="K206" s="134" t="s">
        <v>214</v>
      </c>
      <c r="L206" s="31"/>
      <c r="M206" s="139" t="s">
        <v>1</v>
      </c>
      <c r="N206" s="140" t="s">
        <v>38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154</v>
      </c>
      <c r="AT206" s="143" t="s">
        <v>132</v>
      </c>
      <c r="AU206" s="143" t="s">
        <v>83</v>
      </c>
      <c r="AY206" s="16" t="s">
        <v>129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81</v>
      </c>
      <c r="BK206" s="144">
        <f>ROUND(I206*H206,2)</f>
        <v>0</v>
      </c>
      <c r="BL206" s="16" t="s">
        <v>154</v>
      </c>
      <c r="BM206" s="143" t="s">
        <v>948</v>
      </c>
    </row>
    <row r="207" spans="2:65" s="1" customFormat="1" ht="11.25">
      <c r="B207" s="31"/>
      <c r="D207" s="145" t="s">
        <v>139</v>
      </c>
      <c r="F207" s="146" t="s">
        <v>374</v>
      </c>
      <c r="I207" s="147"/>
      <c r="L207" s="31"/>
      <c r="M207" s="148"/>
      <c r="T207" s="55"/>
      <c r="AT207" s="16" t="s">
        <v>139</v>
      </c>
      <c r="AU207" s="16" t="s">
        <v>83</v>
      </c>
    </row>
    <row r="208" spans="2:65" s="1" customFormat="1" ht="11.25">
      <c r="B208" s="31"/>
      <c r="D208" s="149" t="s">
        <v>140</v>
      </c>
      <c r="F208" s="150" t="s">
        <v>375</v>
      </c>
      <c r="I208" s="147"/>
      <c r="L208" s="31"/>
      <c r="M208" s="148"/>
      <c r="T208" s="55"/>
      <c r="AT208" s="16" t="s">
        <v>140</v>
      </c>
      <c r="AU208" s="16" t="s">
        <v>83</v>
      </c>
    </row>
    <row r="209" spans="2:65" s="12" customFormat="1" ht="22.5">
      <c r="B209" s="151"/>
      <c r="D209" s="145" t="s">
        <v>142</v>
      </c>
      <c r="E209" s="152" t="s">
        <v>1</v>
      </c>
      <c r="F209" s="153" t="s">
        <v>376</v>
      </c>
      <c r="H209" s="154">
        <v>8.2200000000000006</v>
      </c>
      <c r="I209" s="155"/>
      <c r="L209" s="151"/>
      <c r="M209" s="156"/>
      <c r="T209" s="157"/>
      <c r="AT209" s="152" t="s">
        <v>142</v>
      </c>
      <c r="AU209" s="152" t="s">
        <v>83</v>
      </c>
      <c r="AV209" s="12" t="s">
        <v>83</v>
      </c>
      <c r="AW209" s="12" t="s">
        <v>30</v>
      </c>
      <c r="AX209" s="12" t="s">
        <v>73</v>
      </c>
      <c r="AY209" s="152" t="s">
        <v>129</v>
      </c>
    </row>
    <row r="210" spans="2:65" s="13" customFormat="1" ht="11.25">
      <c r="B210" s="162"/>
      <c r="D210" s="145" t="s">
        <v>142</v>
      </c>
      <c r="E210" s="163" t="s">
        <v>195</v>
      </c>
      <c r="F210" s="164" t="s">
        <v>239</v>
      </c>
      <c r="H210" s="165">
        <v>8.2200000000000006</v>
      </c>
      <c r="I210" s="166"/>
      <c r="L210" s="162"/>
      <c r="M210" s="167"/>
      <c r="T210" s="168"/>
      <c r="AT210" s="163" t="s">
        <v>142</v>
      </c>
      <c r="AU210" s="163" t="s">
        <v>83</v>
      </c>
      <c r="AV210" s="13" t="s">
        <v>154</v>
      </c>
      <c r="AW210" s="13" t="s">
        <v>30</v>
      </c>
      <c r="AX210" s="13" t="s">
        <v>81</v>
      </c>
      <c r="AY210" s="163" t="s">
        <v>129</v>
      </c>
    </row>
    <row r="211" spans="2:65" s="1" customFormat="1" ht="21.75" customHeight="1">
      <c r="B211" s="131"/>
      <c r="C211" s="132" t="s">
        <v>342</v>
      </c>
      <c r="D211" s="132" t="s">
        <v>132</v>
      </c>
      <c r="E211" s="133" t="s">
        <v>378</v>
      </c>
      <c r="F211" s="134" t="s">
        <v>379</v>
      </c>
      <c r="G211" s="135" t="s">
        <v>282</v>
      </c>
      <c r="H211" s="136">
        <v>8.2200000000000006</v>
      </c>
      <c r="I211" s="137"/>
      <c r="J211" s="138">
        <f>ROUND(I211*H211,2)</f>
        <v>0</v>
      </c>
      <c r="K211" s="134" t="s">
        <v>214</v>
      </c>
      <c r="L211" s="31"/>
      <c r="M211" s="139" t="s">
        <v>1</v>
      </c>
      <c r="N211" s="140" t="s">
        <v>38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154</v>
      </c>
      <c r="AT211" s="143" t="s">
        <v>132</v>
      </c>
      <c r="AU211" s="143" t="s">
        <v>83</v>
      </c>
      <c r="AY211" s="16" t="s">
        <v>129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6" t="s">
        <v>81</v>
      </c>
      <c r="BK211" s="144">
        <f>ROUND(I211*H211,2)</f>
        <v>0</v>
      </c>
      <c r="BL211" s="16" t="s">
        <v>154</v>
      </c>
      <c r="BM211" s="143" t="s">
        <v>949</v>
      </c>
    </row>
    <row r="212" spans="2:65" s="1" customFormat="1" ht="11.25">
      <c r="B212" s="31"/>
      <c r="D212" s="145" t="s">
        <v>139</v>
      </c>
      <c r="F212" s="146" t="s">
        <v>381</v>
      </c>
      <c r="I212" s="147"/>
      <c r="L212" s="31"/>
      <c r="M212" s="148"/>
      <c r="T212" s="55"/>
      <c r="AT212" s="16" t="s">
        <v>139</v>
      </c>
      <c r="AU212" s="16" t="s">
        <v>83</v>
      </c>
    </row>
    <row r="213" spans="2:65" s="1" customFormat="1" ht="11.25">
      <c r="B213" s="31"/>
      <c r="D213" s="149" t="s">
        <v>140</v>
      </c>
      <c r="F213" s="150" t="s">
        <v>382</v>
      </c>
      <c r="I213" s="147"/>
      <c r="L213" s="31"/>
      <c r="M213" s="148"/>
      <c r="T213" s="55"/>
      <c r="AT213" s="16" t="s">
        <v>140</v>
      </c>
      <c r="AU213" s="16" t="s">
        <v>83</v>
      </c>
    </row>
    <row r="214" spans="2:65" s="12" customFormat="1" ht="11.25">
      <c r="B214" s="151"/>
      <c r="D214" s="145" t="s">
        <v>142</v>
      </c>
      <c r="E214" s="152" t="s">
        <v>1</v>
      </c>
      <c r="F214" s="153" t="s">
        <v>195</v>
      </c>
      <c r="H214" s="154">
        <v>8.2200000000000006</v>
      </c>
      <c r="I214" s="155"/>
      <c r="L214" s="151"/>
      <c r="M214" s="156"/>
      <c r="T214" s="157"/>
      <c r="AT214" s="152" t="s">
        <v>142</v>
      </c>
      <c r="AU214" s="152" t="s">
        <v>83</v>
      </c>
      <c r="AV214" s="12" t="s">
        <v>83</v>
      </c>
      <c r="AW214" s="12" t="s">
        <v>30</v>
      </c>
      <c r="AX214" s="12" t="s">
        <v>81</v>
      </c>
      <c r="AY214" s="152" t="s">
        <v>129</v>
      </c>
    </row>
    <row r="215" spans="2:65" s="1" customFormat="1" ht="24.2" customHeight="1">
      <c r="B215" s="131"/>
      <c r="C215" s="132" t="s">
        <v>7</v>
      </c>
      <c r="D215" s="132" t="s">
        <v>132</v>
      </c>
      <c r="E215" s="133" t="s">
        <v>384</v>
      </c>
      <c r="F215" s="134" t="s">
        <v>385</v>
      </c>
      <c r="G215" s="135" t="s">
        <v>282</v>
      </c>
      <c r="H215" s="136">
        <v>57.335999999999999</v>
      </c>
      <c r="I215" s="137"/>
      <c r="J215" s="138">
        <f>ROUND(I215*H215,2)</f>
        <v>0</v>
      </c>
      <c r="K215" s="134" t="s">
        <v>214</v>
      </c>
      <c r="L215" s="31"/>
      <c r="M215" s="139" t="s">
        <v>1</v>
      </c>
      <c r="N215" s="140" t="s">
        <v>38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154</v>
      </c>
      <c r="AT215" s="143" t="s">
        <v>132</v>
      </c>
      <c r="AU215" s="143" t="s">
        <v>83</v>
      </c>
      <c r="AY215" s="16" t="s">
        <v>129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6" t="s">
        <v>81</v>
      </c>
      <c r="BK215" s="144">
        <f>ROUND(I215*H215,2)</f>
        <v>0</v>
      </c>
      <c r="BL215" s="16" t="s">
        <v>154</v>
      </c>
      <c r="BM215" s="143" t="s">
        <v>950</v>
      </c>
    </row>
    <row r="216" spans="2:65" s="1" customFormat="1" ht="19.5">
      <c r="B216" s="31"/>
      <c r="D216" s="145" t="s">
        <v>139</v>
      </c>
      <c r="F216" s="146" t="s">
        <v>387</v>
      </c>
      <c r="I216" s="147"/>
      <c r="L216" s="31"/>
      <c r="M216" s="148"/>
      <c r="T216" s="55"/>
      <c r="AT216" s="16" t="s">
        <v>139</v>
      </c>
      <c r="AU216" s="16" t="s">
        <v>83</v>
      </c>
    </row>
    <row r="217" spans="2:65" s="1" customFormat="1" ht="11.25">
      <c r="B217" s="31"/>
      <c r="D217" s="149" t="s">
        <v>140</v>
      </c>
      <c r="F217" s="150" t="s">
        <v>388</v>
      </c>
      <c r="I217" s="147"/>
      <c r="L217" s="31"/>
      <c r="M217" s="148"/>
      <c r="T217" s="55"/>
      <c r="AT217" s="16" t="s">
        <v>140</v>
      </c>
      <c r="AU217" s="16" t="s">
        <v>83</v>
      </c>
    </row>
    <row r="218" spans="2:65" s="12" customFormat="1" ht="11.25">
      <c r="B218" s="151"/>
      <c r="D218" s="145" t="s">
        <v>142</v>
      </c>
      <c r="F218" s="153" t="s">
        <v>389</v>
      </c>
      <c r="H218" s="154">
        <v>57.335999999999999</v>
      </c>
      <c r="I218" s="155"/>
      <c r="L218" s="151"/>
      <c r="M218" s="156"/>
      <c r="T218" s="157"/>
      <c r="AT218" s="152" t="s">
        <v>142</v>
      </c>
      <c r="AU218" s="152" t="s">
        <v>83</v>
      </c>
      <c r="AV218" s="12" t="s">
        <v>83</v>
      </c>
      <c r="AW218" s="12" t="s">
        <v>3</v>
      </c>
      <c r="AX218" s="12" t="s">
        <v>81</v>
      </c>
      <c r="AY218" s="152" t="s">
        <v>129</v>
      </c>
    </row>
    <row r="219" spans="2:65" s="11" customFormat="1" ht="22.9" customHeight="1">
      <c r="B219" s="119"/>
      <c r="D219" s="120" t="s">
        <v>72</v>
      </c>
      <c r="E219" s="129" t="s">
        <v>128</v>
      </c>
      <c r="F219" s="129" t="s">
        <v>398</v>
      </c>
      <c r="I219" s="122"/>
      <c r="J219" s="130">
        <f>BK219</f>
        <v>0</v>
      </c>
      <c r="L219" s="119"/>
      <c r="M219" s="124"/>
      <c r="P219" s="125">
        <f>SUM(P220:P275)</f>
        <v>0</v>
      </c>
      <c r="R219" s="125">
        <f>SUM(R220:R275)</f>
        <v>170.25826999999995</v>
      </c>
      <c r="T219" s="126">
        <f>SUM(T220:T275)</f>
        <v>0</v>
      </c>
      <c r="AR219" s="120" t="s">
        <v>81</v>
      </c>
      <c r="AT219" s="127" t="s">
        <v>72</v>
      </c>
      <c r="AU219" s="127" t="s">
        <v>81</v>
      </c>
      <c r="AY219" s="120" t="s">
        <v>129</v>
      </c>
      <c r="BK219" s="128">
        <f>SUM(BK220:BK275)</f>
        <v>0</v>
      </c>
    </row>
    <row r="220" spans="2:65" s="1" customFormat="1" ht="21.75" customHeight="1">
      <c r="B220" s="131"/>
      <c r="C220" s="132" t="s">
        <v>354</v>
      </c>
      <c r="D220" s="132" t="s">
        <v>132</v>
      </c>
      <c r="E220" s="133" t="s">
        <v>400</v>
      </c>
      <c r="F220" s="134" t="s">
        <v>401</v>
      </c>
      <c r="G220" s="135" t="s">
        <v>213</v>
      </c>
      <c r="H220" s="136">
        <v>860</v>
      </c>
      <c r="I220" s="137"/>
      <c r="J220" s="138">
        <f>ROUND(I220*H220,2)</f>
        <v>0</v>
      </c>
      <c r="K220" s="134" t="s">
        <v>214</v>
      </c>
      <c r="L220" s="31"/>
      <c r="M220" s="139" t="s">
        <v>1</v>
      </c>
      <c r="N220" s="140" t="s">
        <v>38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154</v>
      </c>
      <c r="AT220" s="143" t="s">
        <v>132</v>
      </c>
      <c r="AU220" s="143" t="s">
        <v>83</v>
      </c>
      <c r="AY220" s="16" t="s">
        <v>129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6" t="s">
        <v>81</v>
      </c>
      <c r="BK220" s="144">
        <f>ROUND(I220*H220,2)</f>
        <v>0</v>
      </c>
      <c r="BL220" s="16" t="s">
        <v>154</v>
      </c>
      <c r="BM220" s="143" t="s">
        <v>951</v>
      </c>
    </row>
    <row r="221" spans="2:65" s="1" customFormat="1" ht="19.5">
      <c r="B221" s="31"/>
      <c r="D221" s="145" t="s">
        <v>139</v>
      </c>
      <c r="F221" s="146" t="s">
        <v>403</v>
      </c>
      <c r="I221" s="147"/>
      <c r="L221" s="31"/>
      <c r="M221" s="148"/>
      <c r="T221" s="55"/>
      <c r="AT221" s="16" t="s">
        <v>139</v>
      </c>
      <c r="AU221" s="16" t="s">
        <v>83</v>
      </c>
    </row>
    <row r="222" spans="2:65" s="1" customFormat="1" ht="11.25">
      <c r="B222" s="31"/>
      <c r="D222" s="149" t="s">
        <v>140</v>
      </c>
      <c r="F222" s="150" t="s">
        <v>404</v>
      </c>
      <c r="I222" s="147"/>
      <c r="L222" s="31"/>
      <c r="M222" s="148"/>
      <c r="T222" s="55"/>
      <c r="AT222" s="16" t="s">
        <v>140</v>
      </c>
      <c r="AU222" s="16" t="s">
        <v>83</v>
      </c>
    </row>
    <row r="223" spans="2:65" s="14" customFormat="1" ht="11.25">
      <c r="B223" s="169"/>
      <c r="D223" s="145" t="s">
        <v>142</v>
      </c>
      <c r="E223" s="170" t="s">
        <v>1</v>
      </c>
      <c r="F223" s="171" t="s">
        <v>624</v>
      </c>
      <c r="H223" s="170" t="s">
        <v>1</v>
      </c>
      <c r="I223" s="172"/>
      <c r="L223" s="169"/>
      <c r="M223" s="173"/>
      <c r="T223" s="174"/>
      <c r="AT223" s="170" t="s">
        <v>142</v>
      </c>
      <c r="AU223" s="170" t="s">
        <v>83</v>
      </c>
      <c r="AV223" s="14" t="s">
        <v>81</v>
      </c>
      <c r="AW223" s="14" t="s">
        <v>30</v>
      </c>
      <c r="AX223" s="14" t="s">
        <v>73</v>
      </c>
      <c r="AY223" s="170" t="s">
        <v>129</v>
      </c>
    </row>
    <row r="224" spans="2:65" s="12" customFormat="1" ht="11.25">
      <c r="B224" s="151"/>
      <c r="D224" s="145" t="s">
        <v>142</v>
      </c>
      <c r="E224" s="152" t="s">
        <v>1</v>
      </c>
      <c r="F224" s="153" t="s">
        <v>952</v>
      </c>
      <c r="H224" s="154">
        <v>860</v>
      </c>
      <c r="I224" s="155"/>
      <c r="L224" s="151"/>
      <c r="M224" s="156"/>
      <c r="T224" s="157"/>
      <c r="AT224" s="152" t="s">
        <v>142</v>
      </c>
      <c r="AU224" s="152" t="s">
        <v>83</v>
      </c>
      <c r="AV224" s="12" t="s">
        <v>83</v>
      </c>
      <c r="AW224" s="12" t="s">
        <v>30</v>
      </c>
      <c r="AX224" s="12" t="s">
        <v>81</v>
      </c>
      <c r="AY224" s="152" t="s">
        <v>129</v>
      </c>
    </row>
    <row r="225" spans="2:65" s="1" customFormat="1" ht="21.75" customHeight="1">
      <c r="B225" s="131"/>
      <c r="C225" s="132" t="s">
        <v>361</v>
      </c>
      <c r="D225" s="132" t="s">
        <v>132</v>
      </c>
      <c r="E225" s="133" t="s">
        <v>408</v>
      </c>
      <c r="F225" s="134" t="s">
        <v>409</v>
      </c>
      <c r="G225" s="135" t="s">
        <v>213</v>
      </c>
      <c r="H225" s="136">
        <v>903</v>
      </c>
      <c r="I225" s="137"/>
      <c r="J225" s="138">
        <f>ROUND(I225*H225,2)</f>
        <v>0</v>
      </c>
      <c r="K225" s="134" t="s">
        <v>214</v>
      </c>
      <c r="L225" s="31"/>
      <c r="M225" s="139" t="s">
        <v>1</v>
      </c>
      <c r="N225" s="140" t="s">
        <v>38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154</v>
      </c>
      <c r="AT225" s="143" t="s">
        <v>132</v>
      </c>
      <c r="AU225" s="143" t="s">
        <v>83</v>
      </c>
      <c r="AY225" s="16" t="s">
        <v>129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6" t="s">
        <v>81</v>
      </c>
      <c r="BK225" s="144">
        <f>ROUND(I225*H225,2)</f>
        <v>0</v>
      </c>
      <c r="BL225" s="16" t="s">
        <v>154</v>
      </c>
      <c r="BM225" s="143" t="s">
        <v>953</v>
      </c>
    </row>
    <row r="226" spans="2:65" s="1" customFormat="1" ht="19.5">
      <c r="B226" s="31"/>
      <c r="D226" s="145" t="s">
        <v>139</v>
      </c>
      <c r="F226" s="146" t="s">
        <v>411</v>
      </c>
      <c r="I226" s="147"/>
      <c r="L226" s="31"/>
      <c r="M226" s="148"/>
      <c r="T226" s="55"/>
      <c r="AT226" s="16" t="s">
        <v>139</v>
      </c>
      <c r="AU226" s="16" t="s">
        <v>83</v>
      </c>
    </row>
    <row r="227" spans="2:65" s="1" customFormat="1" ht="11.25">
      <c r="B227" s="31"/>
      <c r="D227" s="149" t="s">
        <v>140</v>
      </c>
      <c r="F227" s="150" t="s">
        <v>412</v>
      </c>
      <c r="I227" s="147"/>
      <c r="L227" s="31"/>
      <c r="M227" s="148"/>
      <c r="T227" s="55"/>
      <c r="AT227" s="16" t="s">
        <v>140</v>
      </c>
      <c r="AU227" s="16" t="s">
        <v>83</v>
      </c>
    </row>
    <row r="228" spans="2:65" s="14" customFormat="1" ht="11.25">
      <c r="B228" s="169"/>
      <c r="D228" s="145" t="s">
        <v>142</v>
      </c>
      <c r="E228" s="170" t="s">
        <v>1</v>
      </c>
      <c r="F228" s="171" t="s">
        <v>624</v>
      </c>
      <c r="H228" s="170" t="s">
        <v>1</v>
      </c>
      <c r="I228" s="172"/>
      <c r="L228" s="169"/>
      <c r="M228" s="173"/>
      <c r="T228" s="174"/>
      <c r="AT228" s="170" t="s">
        <v>142</v>
      </c>
      <c r="AU228" s="170" t="s">
        <v>83</v>
      </c>
      <c r="AV228" s="14" t="s">
        <v>81</v>
      </c>
      <c r="AW228" s="14" t="s">
        <v>30</v>
      </c>
      <c r="AX228" s="14" t="s">
        <v>73</v>
      </c>
      <c r="AY228" s="170" t="s">
        <v>129</v>
      </c>
    </row>
    <row r="229" spans="2:65" s="12" customFormat="1" ht="22.5">
      <c r="B229" s="151"/>
      <c r="D229" s="145" t="s">
        <v>142</v>
      </c>
      <c r="E229" s="152" t="s">
        <v>1</v>
      </c>
      <c r="F229" s="153" t="s">
        <v>954</v>
      </c>
      <c r="H229" s="154">
        <v>903</v>
      </c>
      <c r="I229" s="155"/>
      <c r="L229" s="151"/>
      <c r="M229" s="156"/>
      <c r="T229" s="157"/>
      <c r="AT229" s="152" t="s">
        <v>142</v>
      </c>
      <c r="AU229" s="152" t="s">
        <v>83</v>
      </c>
      <c r="AV229" s="12" t="s">
        <v>83</v>
      </c>
      <c r="AW229" s="12" t="s">
        <v>30</v>
      </c>
      <c r="AX229" s="12" t="s">
        <v>73</v>
      </c>
      <c r="AY229" s="152" t="s">
        <v>129</v>
      </c>
    </row>
    <row r="230" spans="2:65" s="13" customFormat="1" ht="11.25">
      <c r="B230" s="162"/>
      <c r="D230" s="145" t="s">
        <v>142</v>
      </c>
      <c r="E230" s="163" t="s">
        <v>1</v>
      </c>
      <c r="F230" s="164" t="s">
        <v>239</v>
      </c>
      <c r="H230" s="165">
        <v>903</v>
      </c>
      <c r="I230" s="166"/>
      <c r="L230" s="162"/>
      <c r="M230" s="167"/>
      <c r="T230" s="168"/>
      <c r="AT230" s="163" t="s">
        <v>142</v>
      </c>
      <c r="AU230" s="163" t="s">
        <v>83</v>
      </c>
      <c r="AV230" s="13" t="s">
        <v>154</v>
      </c>
      <c r="AW230" s="13" t="s">
        <v>30</v>
      </c>
      <c r="AX230" s="13" t="s">
        <v>81</v>
      </c>
      <c r="AY230" s="163" t="s">
        <v>129</v>
      </c>
    </row>
    <row r="231" spans="2:65" s="1" customFormat="1" ht="21.75" customHeight="1">
      <c r="B231" s="131"/>
      <c r="C231" s="132" t="s">
        <v>370</v>
      </c>
      <c r="D231" s="132" t="s">
        <v>132</v>
      </c>
      <c r="E231" s="133" t="s">
        <v>415</v>
      </c>
      <c r="F231" s="134" t="s">
        <v>416</v>
      </c>
      <c r="G231" s="135" t="s">
        <v>213</v>
      </c>
      <c r="H231" s="136">
        <v>117.6</v>
      </c>
      <c r="I231" s="137"/>
      <c r="J231" s="138">
        <f>ROUND(I231*H231,2)</f>
        <v>0</v>
      </c>
      <c r="K231" s="134" t="s">
        <v>214</v>
      </c>
      <c r="L231" s="31"/>
      <c r="M231" s="139" t="s">
        <v>1</v>
      </c>
      <c r="N231" s="140" t="s">
        <v>38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154</v>
      </c>
      <c r="AT231" s="143" t="s">
        <v>132</v>
      </c>
      <c r="AU231" s="143" t="s">
        <v>83</v>
      </c>
      <c r="AY231" s="16" t="s">
        <v>129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6" t="s">
        <v>81</v>
      </c>
      <c r="BK231" s="144">
        <f>ROUND(I231*H231,2)</f>
        <v>0</v>
      </c>
      <c r="BL231" s="16" t="s">
        <v>154</v>
      </c>
      <c r="BM231" s="143" t="s">
        <v>955</v>
      </c>
    </row>
    <row r="232" spans="2:65" s="1" customFormat="1" ht="19.5">
      <c r="B232" s="31"/>
      <c r="D232" s="145" t="s">
        <v>139</v>
      </c>
      <c r="F232" s="146" t="s">
        <v>418</v>
      </c>
      <c r="I232" s="147"/>
      <c r="L232" s="31"/>
      <c r="M232" s="148"/>
      <c r="T232" s="55"/>
      <c r="AT232" s="16" t="s">
        <v>139</v>
      </c>
      <c r="AU232" s="16" t="s">
        <v>83</v>
      </c>
    </row>
    <row r="233" spans="2:65" s="1" customFormat="1" ht="11.25">
      <c r="B233" s="31"/>
      <c r="D233" s="149" t="s">
        <v>140</v>
      </c>
      <c r="F233" s="150" t="s">
        <v>419</v>
      </c>
      <c r="I233" s="147"/>
      <c r="L233" s="31"/>
      <c r="M233" s="148"/>
      <c r="T233" s="55"/>
      <c r="AT233" s="16" t="s">
        <v>140</v>
      </c>
      <c r="AU233" s="16" t="s">
        <v>83</v>
      </c>
    </row>
    <row r="234" spans="2:65" s="14" customFormat="1" ht="11.25">
      <c r="B234" s="169"/>
      <c r="D234" s="145" t="s">
        <v>142</v>
      </c>
      <c r="E234" s="170" t="s">
        <v>1</v>
      </c>
      <c r="F234" s="171" t="s">
        <v>624</v>
      </c>
      <c r="H234" s="170" t="s">
        <v>1</v>
      </c>
      <c r="I234" s="172"/>
      <c r="L234" s="169"/>
      <c r="M234" s="173"/>
      <c r="T234" s="174"/>
      <c r="AT234" s="170" t="s">
        <v>142</v>
      </c>
      <c r="AU234" s="170" t="s">
        <v>83</v>
      </c>
      <c r="AV234" s="14" t="s">
        <v>81</v>
      </c>
      <c r="AW234" s="14" t="s">
        <v>30</v>
      </c>
      <c r="AX234" s="14" t="s">
        <v>73</v>
      </c>
      <c r="AY234" s="170" t="s">
        <v>129</v>
      </c>
    </row>
    <row r="235" spans="2:65" s="12" customFormat="1" ht="11.25">
      <c r="B235" s="151"/>
      <c r="D235" s="145" t="s">
        <v>142</v>
      </c>
      <c r="E235" s="152" t="s">
        <v>1</v>
      </c>
      <c r="F235" s="153" t="s">
        <v>956</v>
      </c>
      <c r="H235" s="154">
        <v>117.6</v>
      </c>
      <c r="I235" s="155"/>
      <c r="L235" s="151"/>
      <c r="M235" s="156"/>
      <c r="T235" s="157"/>
      <c r="AT235" s="152" t="s">
        <v>142</v>
      </c>
      <c r="AU235" s="152" t="s">
        <v>83</v>
      </c>
      <c r="AV235" s="12" t="s">
        <v>83</v>
      </c>
      <c r="AW235" s="12" t="s">
        <v>30</v>
      </c>
      <c r="AX235" s="12" t="s">
        <v>81</v>
      </c>
      <c r="AY235" s="152" t="s">
        <v>129</v>
      </c>
    </row>
    <row r="236" spans="2:65" s="1" customFormat="1" ht="24.2" customHeight="1">
      <c r="B236" s="131"/>
      <c r="C236" s="132" t="s">
        <v>377</v>
      </c>
      <c r="D236" s="132" t="s">
        <v>132</v>
      </c>
      <c r="E236" s="133" t="s">
        <v>443</v>
      </c>
      <c r="F236" s="134" t="s">
        <v>444</v>
      </c>
      <c r="G236" s="135" t="s">
        <v>213</v>
      </c>
      <c r="H236" s="136">
        <v>117.6</v>
      </c>
      <c r="I236" s="137"/>
      <c r="J236" s="138">
        <f>ROUND(I236*H236,2)</f>
        <v>0</v>
      </c>
      <c r="K236" s="134" t="s">
        <v>214</v>
      </c>
      <c r="L236" s="31"/>
      <c r="M236" s="139" t="s">
        <v>1</v>
      </c>
      <c r="N236" s="140" t="s">
        <v>38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154</v>
      </c>
      <c r="AT236" s="143" t="s">
        <v>132</v>
      </c>
      <c r="AU236" s="143" t="s">
        <v>83</v>
      </c>
      <c r="AY236" s="16" t="s">
        <v>129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6" t="s">
        <v>81</v>
      </c>
      <c r="BK236" s="144">
        <f>ROUND(I236*H236,2)</f>
        <v>0</v>
      </c>
      <c r="BL236" s="16" t="s">
        <v>154</v>
      </c>
      <c r="BM236" s="143" t="s">
        <v>957</v>
      </c>
    </row>
    <row r="237" spans="2:65" s="1" customFormat="1" ht="29.25">
      <c r="B237" s="31"/>
      <c r="D237" s="145" t="s">
        <v>139</v>
      </c>
      <c r="F237" s="146" t="s">
        <v>446</v>
      </c>
      <c r="I237" s="147"/>
      <c r="L237" s="31"/>
      <c r="M237" s="148"/>
      <c r="T237" s="55"/>
      <c r="AT237" s="16" t="s">
        <v>139</v>
      </c>
      <c r="AU237" s="16" t="s">
        <v>83</v>
      </c>
    </row>
    <row r="238" spans="2:65" s="1" customFormat="1" ht="11.25">
      <c r="B238" s="31"/>
      <c r="D238" s="149" t="s">
        <v>140</v>
      </c>
      <c r="F238" s="150" t="s">
        <v>447</v>
      </c>
      <c r="I238" s="147"/>
      <c r="L238" s="31"/>
      <c r="M238" s="148"/>
      <c r="T238" s="55"/>
      <c r="AT238" s="16" t="s">
        <v>140</v>
      </c>
      <c r="AU238" s="16" t="s">
        <v>83</v>
      </c>
    </row>
    <row r="239" spans="2:65" s="14" customFormat="1" ht="11.25">
      <c r="B239" s="169"/>
      <c r="D239" s="145" t="s">
        <v>142</v>
      </c>
      <c r="E239" s="170" t="s">
        <v>1</v>
      </c>
      <c r="F239" s="171" t="s">
        <v>624</v>
      </c>
      <c r="H239" s="170" t="s">
        <v>1</v>
      </c>
      <c r="I239" s="172"/>
      <c r="L239" s="169"/>
      <c r="M239" s="173"/>
      <c r="T239" s="174"/>
      <c r="AT239" s="170" t="s">
        <v>142</v>
      </c>
      <c r="AU239" s="170" t="s">
        <v>83</v>
      </c>
      <c r="AV239" s="14" t="s">
        <v>81</v>
      </c>
      <c r="AW239" s="14" t="s">
        <v>30</v>
      </c>
      <c r="AX239" s="14" t="s">
        <v>73</v>
      </c>
      <c r="AY239" s="170" t="s">
        <v>129</v>
      </c>
    </row>
    <row r="240" spans="2:65" s="12" customFormat="1" ht="11.25">
      <c r="B240" s="151"/>
      <c r="D240" s="145" t="s">
        <v>142</v>
      </c>
      <c r="E240" s="152" t="s">
        <v>1</v>
      </c>
      <c r="F240" s="153" t="s">
        <v>958</v>
      </c>
      <c r="H240" s="154">
        <v>117.6</v>
      </c>
      <c r="I240" s="155"/>
      <c r="L240" s="151"/>
      <c r="M240" s="156"/>
      <c r="T240" s="157"/>
      <c r="AT240" s="152" t="s">
        <v>142</v>
      </c>
      <c r="AU240" s="152" t="s">
        <v>83</v>
      </c>
      <c r="AV240" s="12" t="s">
        <v>83</v>
      </c>
      <c r="AW240" s="12" t="s">
        <v>30</v>
      </c>
      <c r="AX240" s="12" t="s">
        <v>81</v>
      </c>
      <c r="AY240" s="152" t="s">
        <v>129</v>
      </c>
    </row>
    <row r="241" spans="2:65" s="1" customFormat="1" ht="24.2" customHeight="1">
      <c r="B241" s="131"/>
      <c r="C241" s="132" t="s">
        <v>383</v>
      </c>
      <c r="D241" s="132" t="s">
        <v>132</v>
      </c>
      <c r="E241" s="133" t="s">
        <v>959</v>
      </c>
      <c r="F241" s="134" t="s">
        <v>960</v>
      </c>
      <c r="G241" s="135" t="s">
        <v>213</v>
      </c>
      <c r="H241" s="136">
        <v>784</v>
      </c>
      <c r="I241" s="137"/>
      <c r="J241" s="138">
        <f>ROUND(I241*H241,2)</f>
        <v>0</v>
      </c>
      <c r="K241" s="134" t="s">
        <v>214</v>
      </c>
      <c r="L241" s="31"/>
      <c r="M241" s="139" t="s">
        <v>1</v>
      </c>
      <c r="N241" s="140" t="s">
        <v>38</v>
      </c>
      <c r="P241" s="141">
        <f>O241*H241</f>
        <v>0</v>
      </c>
      <c r="Q241" s="141">
        <v>8.9219999999999994E-2</v>
      </c>
      <c r="R241" s="141">
        <f>Q241*H241</f>
        <v>69.948479999999989</v>
      </c>
      <c r="S241" s="141">
        <v>0</v>
      </c>
      <c r="T241" s="142">
        <f>S241*H241</f>
        <v>0</v>
      </c>
      <c r="AR241" s="143" t="s">
        <v>154</v>
      </c>
      <c r="AT241" s="143" t="s">
        <v>132</v>
      </c>
      <c r="AU241" s="143" t="s">
        <v>83</v>
      </c>
      <c r="AY241" s="16" t="s">
        <v>129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6" t="s">
        <v>81</v>
      </c>
      <c r="BK241" s="144">
        <f>ROUND(I241*H241,2)</f>
        <v>0</v>
      </c>
      <c r="BL241" s="16" t="s">
        <v>154</v>
      </c>
      <c r="BM241" s="143" t="s">
        <v>961</v>
      </c>
    </row>
    <row r="242" spans="2:65" s="1" customFormat="1" ht="48.75">
      <c r="B242" s="31"/>
      <c r="D242" s="145" t="s">
        <v>139</v>
      </c>
      <c r="F242" s="146" t="s">
        <v>962</v>
      </c>
      <c r="I242" s="147"/>
      <c r="L242" s="31"/>
      <c r="M242" s="148"/>
      <c r="T242" s="55"/>
      <c r="AT242" s="16" t="s">
        <v>139</v>
      </c>
      <c r="AU242" s="16" t="s">
        <v>83</v>
      </c>
    </row>
    <row r="243" spans="2:65" s="1" customFormat="1" ht="11.25">
      <c r="B243" s="31"/>
      <c r="D243" s="149" t="s">
        <v>140</v>
      </c>
      <c r="F243" s="150" t="s">
        <v>963</v>
      </c>
      <c r="I243" s="147"/>
      <c r="L243" s="31"/>
      <c r="M243" s="148"/>
      <c r="T243" s="55"/>
      <c r="AT243" s="16" t="s">
        <v>140</v>
      </c>
      <c r="AU243" s="16" t="s">
        <v>83</v>
      </c>
    </row>
    <row r="244" spans="2:65" s="14" customFormat="1" ht="11.25">
      <c r="B244" s="169"/>
      <c r="D244" s="145" t="s">
        <v>142</v>
      </c>
      <c r="E244" s="170" t="s">
        <v>1</v>
      </c>
      <c r="F244" s="171" t="s">
        <v>964</v>
      </c>
      <c r="H244" s="170" t="s">
        <v>1</v>
      </c>
      <c r="I244" s="172"/>
      <c r="L244" s="169"/>
      <c r="M244" s="173"/>
      <c r="T244" s="174"/>
      <c r="AT244" s="170" t="s">
        <v>142</v>
      </c>
      <c r="AU244" s="170" t="s">
        <v>83</v>
      </c>
      <c r="AV244" s="14" t="s">
        <v>81</v>
      </c>
      <c r="AW244" s="14" t="s">
        <v>30</v>
      </c>
      <c r="AX244" s="14" t="s">
        <v>73</v>
      </c>
      <c r="AY244" s="170" t="s">
        <v>129</v>
      </c>
    </row>
    <row r="245" spans="2:65" s="12" customFormat="1" ht="11.25">
      <c r="B245" s="151"/>
      <c r="D245" s="145" t="s">
        <v>142</v>
      </c>
      <c r="E245" s="152" t="s">
        <v>1</v>
      </c>
      <c r="F245" s="153" t="s">
        <v>965</v>
      </c>
      <c r="H245" s="154">
        <v>180</v>
      </c>
      <c r="I245" s="155"/>
      <c r="L245" s="151"/>
      <c r="M245" s="156"/>
      <c r="T245" s="157"/>
      <c r="AT245" s="152" t="s">
        <v>142</v>
      </c>
      <c r="AU245" s="152" t="s">
        <v>83</v>
      </c>
      <c r="AV245" s="12" t="s">
        <v>83</v>
      </c>
      <c r="AW245" s="12" t="s">
        <v>30</v>
      </c>
      <c r="AX245" s="12" t="s">
        <v>73</v>
      </c>
      <c r="AY245" s="152" t="s">
        <v>129</v>
      </c>
    </row>
    <row r="246" spans="2:65" s="12" customFormat="1" ht="11.25">
      <c r="B246" s="151"/>
      <c r="D246" s="145" t="s">
        <v>142</v>
      </c>
      <c r="E246" s="152" t="s">
        <v>1</v>
      </c>
      <c r="F246" s="153" t="s">
        <v>966</v>
      </c>
      <c r="H246" s="154">
        <v>476.1</v>
      </c>
      <c r="I246" s="155"/>
      <c r="L246" s="151"/>
      <c r="M246" s="156"/>
      <c r="T246" s="157"/>
      <c r="AT246" s="152" t="s">
        <v>142</v>
      </c>
      <c r="AU246" s="152" t="s">
        <v>83</v>
      </c>
      <c r="AV246" s="12" t="s">
        <v>83</v>
      </c>
      <c r="AW246" s="12" t="s">
        <v>30</v>
      </c>
      <c r="AX246" s="12" t="s">
        <v>73</v>
      </c>
      <c r="AY246" s="152" t="s">
        <v>129</v>
      </c>
    </row>
    <row r="247" spans="2:65" s="12" customFormat="1" ht="11.25">
      <c r="B247" s="151"/>
      <c r="D247" s="145" t="s">
        <v>142</v>
      </c>
      <c r="E247" s="152" t="s">
        <v>1</v>
      </c>
      <c r="F247" s="153" t="s">
        <v>967</v>
      </c>
      <c r="H247" s="154">
        <v>11.4</v>
      </c>
      <c r="I247" s="155"/>
      <c r="L247" s="151"/>
      <c r="M247" s="156"/>
      <c r="T247" s="157"/>
      <c r="AT247" s="152" t="s">
        <v>142</v>
      </c>
      <c r="AU247" s="152" t="s">
        <v>83</v>
      </c>
      <c r="AV247" s="12" t="s">
        <v>83</v>
      </c>
      <c r="AW247" s="12" t="s">
        <v>30</v>
      </c>
      <c r="AX247" s="12" t="s">
        <v>73</v>
      </c>
      <c r="AY247" s="152" t="s">
        <v>129</v>
      </c>
    </row>
    <row r="248" spans="2:65" s="12" customFormat="1" ht="11.25">
      <c r="B248" s="151"/>
      <c r="D248" s="145" t="s">
        <v>142</v>
      </c>
      <c r="E248" s="152" t="s">
        <v>1</v>
      </c>
      <c r="F248" s="153" t="s">
        <v>968</v>
      </c>
      <c r="H248" s="154">
        <v>67.2</v>
      </c>
      <c r="I248" s="155"/>
      <c r="L248" s="151"/>
      <c r="M248" s="156"/>
      <c r="T248" s="157"/>
      <c r="AT248" s="152" t="s">
        <v>142</v>
      </c>
      <c r="AU248" s="152" t="s">
        <v>83</v>
      </c>
      <c r="AV248" s="12" t="s">
        <v>83</v>
      </c>
      <c r="AW248" s="12" t="s">
        <v>30</v>
      </c>
      <c r="AX248" s="12" t="s">
        <v>73</v>
      </c>
      <c r="AY248" s="152" t="s">
        <v>129</v>
      </c>
    </row>
    <row r="249" spans="2:65" s="12" customFormat="1" ht="11.25">
      <c r="B249" s="151"/>
      <c r="D249" s="145" t="s">
        <v>142</v>
      </c>
      <c r="E249" s="152" t="s">
        <v>1</v>
      </c>
      <c r="F249" s="153" t="s">
        <v>969</v>
      </c>
      <c r="H249" s="154">
        <v>49.3</v>
      </c>
      <c r="I249" s="155"/>
      <c r="L249" s="151"/>
      <c r="M249" s="156"/>
      <c r="T249" s="157"/>
      <c r="AT249" s="152" t="s">
        <v>142</v>
      </c>
      <c r="AU249" s="152" t="s">
        <v>83</v>
      </c>
      <c r="AV249" s="12" t="s">
        <v>83</v>
      </c>
      <c r="AW249" s="12" t="s">
        <v>30</v>
      </c>
      <c r="AX249" s="12" t="s">
        <v>73</v>
      </c>
      <c r="AY249" s="152" t="s">
        <v>129</v>
      </c>
    </row>
    <row r="250" spans="2:65" s="13" customFormat="1" ht="11.25">
      <c r="B250" s="162"/>
      <c r="D250" s="145" t="s">
        <v>142</v>
      </c>
      <c r="E250" s="163" t="s">
        <v>1</v>
      </c>
      <c r="F250" s="164" t="s">
        <v>239</v>
      </c>
      <c r="H250" s="165">
        <v>784</v>
      </c>
      <c r="I250" s="166"/>
      <c r="L250" s="162"/>
      <c r="M250" s="167"/>
      <c r="T250" s="168"/>
      <c r="AT250" s="163" t="s">
        <v>142</v>
      </c>
      <c r="AU250" s="163" t="s">
        <v>83</v>
      </c>
      <c r="AV250" s="13" t="s">
        <v>154</v>
      </c>
      <c r="AW250" s="13" t="s">
        <v>30</v>
      </c>
      <c r="AX250" s="13" t="s">
        <v>81</v>
      </c>
      <c r="AY250" s="163" t="s">
        <v>129</v>
      </c>
    </row>
    <row r="251" spans="2:65" s="1" customFormat="1" ht="24.2" customHeight="1">
      <c r="B251" s="131"/>
      <c r="C251" s="175" t="s">
        <v>391</v>
      </c>
      <c r="D251" s="175" t="s">
        <v>324</v>
      </c>
      <c r="E251" s="176" t="s">
        <v>970</v>
      </c>
      <c r="F251" s="177" t="s">
        <v>971</v>
      </c>
      <c r="G251" s="178" t="s">
        <v>213</v>
      </c>
      <c r="H251" s="179">
        <v>480.86099999999999</v>
      </c>
      <c r="I251" s="180"/>
      <c r="J251" s="181">
        <f>ROUND(I251*H251,2)</f>
        <v>0</v>
      </c>
      <c r="K251" s="177" t="s">
        <v>214</v>
      </c>
      <c r="L251" s="182"/>
      <c r="M251" s="183" t="s">
        <v>1</v>
      </c>
      <c r="N251" s="184" t="s">
        <v>38</v>
      </c>
      <c r="P251" s="141">
        <f>O251*H251</f>
        <v>0</v>
      </c>
      <c r="Q251" s="141">
        <v>0.13200000000000001</v>
      </c>
      <c r="R251" s="141">
        <f>Q251*H251</f>
        <v>63.473652000000001</v>
      </c>
      <c r="S251" s="141">
        <v>0</v>
      </c>
      <c r="T251" s="142">
        <f>S251*H251</f>
        <v>0</v>
      </c>
      <c r="AR251" s="143" t="s">
        <v>176</v>
      </c>
      <c r="AT251" s="143" t="s">
        <v>324</v>
      </c>
      <c r="AU251" s="143" t="s">
        <v>83</v>
      </c>
      <c r="AY251" s="16" t="s">
        <v>129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6" t="s">
        <v>81</v>
      </c>
      <c r="BK251" s="144">
        <f>ROUND(I251*H251,2)</f>
        <v>0</v>
      </c>
      <c r="BL251" s="16" t="s">
        <v>154</v>
      </c>
      <c r="BM251" s="143" t="s">
        <v>972</v>
      </c>
    </row>
    <row r="252" spans="2:65" s="1" customFormat="1" ht="11.25">
      <c r="B252" s="31"/>
      <c r="D252" s="145" t="s">
        <v>139</v>
      </c>
      <c r="F252" s="146" t="s">
        <v>971</v>
      </c>
      <c r="I252" s="147"/>
      <c r="L252" s="31"/>
      <c r="M252" s="148"/>
      <c r="T252" s="55"/>
      <c r="AT252" s="16" t="s">
        <v>139</v>
      </c>
      <c r="AU252" s="16" t="s">
        <v>83</v>
      </c>
    </row>
    <row r="253" spans="2:65" s="12" customFormat="1" ht="11.25">
      <c r="B253" s="151"/>
      <c r="D253" s="145" t="s">
        <v>142</v>
      </c>
      <c r="F253" s="153" t="s">
        <v>973</v>
      </c>
      <c r="H253" s="154">
        <v>480.86099999999999</v>
      </c>
      <c r="I253" s="155"/>
      <c r="L253" s="151"/>
      <c r="M253" s="156"/>
      <c r="T253" s="157"/>
      <c r="AT253" s="152" t="s">
        <v>142</v>
      </c>
      <c r="AU253" s="152" t="s">
        <v>83</v>
      </c>
      <c r="AV253" s="12" t="s">
        <v>83</v>
      </c>
      <c r="AW253" s="12" t="s">
        <v>3</v>
      </c>
      <c r="AX253" s="12" t="s">
        <v>81</v>
      </c>
      <c r="AY253" s="152" t="s">
        <v>129</v>
      </c>
    </row>
    <row r="254" spans="2:65" s="1" customFormat="1" ht="24.2" customHeight="1">
      <c r="B254" s="131"/>
      <c r="C254" s="175" t="s">
        <v>399</v>
      </c>
      <c r="D254" s="175" t="s">
        <v>324</v>
      </c>
      <c r="E254" s="176" t="s">
        <v>974</v>
      </c>
      <c r="F254" s="177" t="s">
        <v>975</v>
      </c>
      <c r="G254" s="178" t="s">
        <v>213</v>
      </c>
      <c r="H254" s="179">
        <v>11.513999999999999</v>
      </c>
      <c r="I254" s="180"/>
      <c r="J254" s="181">
        <f>ROUND(I254*H254,2)</f>
        <v>0</v>
      </c>
      <c r="K254" s="177" t="s">
        <v>214</v>
      </c>
      <c r="L254" s="182"/>
      <c r="M254" s="183" t="s">
        <v>1</v>
      </c>
      <c r="N254" s="184" t="s">
        <v>38</v>
      </c>
      <c r="P254" s="141">
        <f>O254*H254</f>
        <v>0</v>
      </c>
      <c r="Q254" s="141">
        <v>0.13200000000000001</v>
      </c>
      <c r="R254" s="141">
        <f>Q254*H254</f>
        <v>1.5198480000000001</v>
      </c>
      <c r="S254" s="141">
        <v>0</v>
      </c>
      <c r="T254" s="142">
        <f>S254*H254</f>
        <v>0</v>
      </c>
      <c r="AR254" s="143" t="s">
        <v>176</v>
      </c>
      <c r="AT254" s="143" t="s">
        <v>324</v>
      </c>
      <c r="AU254" s="143" t="s">
        <v>83</v>
      </c>
      <c r="AY254" s="16" t="s">
        <v>129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81</v>
      </c>
      <c r="BK254" s="144">
        <f>ROUND(I254*H254,2)</f>
        <v>0</v>
      </c>
      <c r="BL254" s="16" t="s">
        <v>154</v>
      </c>
      <c r="BM254" s="143" t="s">
        <v>976</v>
      </c>
    </row>
    <row r="255" spans="2:65" s="1" customFormat="1" ht="11.25">
      <c r="B255" s="31"/>
      <c r="D255" s="145" t="s">
        <v>139</v>
      </c>
      <c r="F255" s="146" t="s">
        <v>975</v>
      </c>
      <c r="I255" s="147"/>
      <c r="L255" s="31"/>
      <c r="M255" s="148"/>
      <c r="T255" s="55"/>
      <c r="AT255" s="16" t="s">
        <v>139</v>
      </c>
      <c r="AU255" s="16" t="s">
        <v>83</v>
      </c>
    </row>
    <row r="256" spans="2:65" s="12" customFormat="1" ht="11.25">
      <c r="B256" s="151"/>
      <c r="D256" s="145" t="s">
        <v>142</v>
      </c>
      <c r="F256" s="153" t="s">
        <v>977</v>
      </c>
      <c r="H256" s="154">
        <v>11.513999999999999</v>
      </c>
      <c r="I256" s="155"/>
      <c r="L256" s="151"/>
      <c r="M256" s="156"/>
      <c r="T256" s="157"/>
      <c r="AT256" s="152" t="s">
        <v>142</v>
      </c>
      <c r="AU256" s="152" t="s">
        <v>83</v>
      </c>
      <c r="AV256" s="12" t="s">
        <v>83</v>
      </c>
      <c r="AW256" s="12" t="s">
        <v>3</v>
      </c>
      <c r="AX256" s="12" t="s">
        <v>81</v>
      </c>
      <c r="AY256" s="152" t="s">
        <v>129</v>
      </c>
    </row>
    <row r="257" spans="2:65" s="1" customFormat="1" ht="24.2" customHeight="1">
      <c r="B257" s="131"/>
      <c r="C257" s="175" t="s">
        <v>407</v>
      </c>
      <c r="D257" s="175" t="s">
        <v>324</v>
      </c>
      <c r="E257" s="176" t="s">
        <v>978</v>
      </c>
      <c r="F257" s="177" t="s">
        <v>979</v>
      </c>
      <c r="G257" s="178" t="s">
        <v>213</v>
      </c>
      <c r="H257" s="179">
        <v>67.872</v>
      </c>
      <c r="I257" s="180"/>
      <c r="J257" s="181">
        <f>ROUND(I257*H257,2)</f>
        <v>0</v>
      </c>
      <c r="K257" s="177" t="s">
        <v>214</v>
      </c>
      <c r="L257" s="182"/>
      <c r="M257" s="183" t="s">
        <v>1</v>
      </c>
      <c r="N257" s="184" t="s">
        <v>38</v>
      </c>
      <c r="P257" s="141">
        <f>O257*H257</f>
        <v>0</v>
      </c>
      <c r="Q257" s="141">
        <v>0.13100000000000001</v>
      </c>
      <c r="R257" s="141">
        <f>Q257*H257</f>
        <v>8.8912320000000005</v>
      </c>
      <c r="S257" s="141">
        <v>0</v>
      </c>
      <c r="T257" s="142">
        <f>S257*H257</f>
        <v>0</v>
      </c>
      <c r="AR257" s="143" t="s">
        <v>176</v>
      </c>
      <c r="AT257" s="143" t="s">
        <v>324</v>
      </c>
      <c r="AU257" s="143" t="s">
        <v>83</v>
      </c>
      <c r="AY257" s="16" t="s">
        <v>129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6" t="s">
        <v>81</v>
      </c>
      <c r="BK257" s="144">
        <f>ROUND(I257*H257,2)</f>
        <v>0</v>
      </c>
      <c r="BL257" s="16" t="s">
        <v>154</v>
      </c>
      <c r="BM257" s="143" t="s">
        <v>980</v>
      </c>
    </row>
    <row r="258" spans="2:65" s="1" customFormat="1" ht="11.25">
      <c r="B258" s="31"/>
      <c r="D258" s="145" t="s">
        <v>139</v>
      </c>
      <c r="F258" s="146" t="s">
        <v>979</v>
      </c>
      <c r="I258" s="147"/>
      <c r="L258" s="31"/>
      <c r="M258" s="148"/>
      <c r="T258" s="55"/>
      <c r="AT258" s="16" t="s">
        <v>139</v>
      </c>
      <c r="AU258" s="16" t="s">
        <v>83</v>
      </c>
    </row>
    <row r="259" spans="2:65" s="12" customFormat="1" ht="11.25">
      <c r="B259" s="151"/>
      <c r="D259" s="145" t="s">
        <v>142</v>
      </c>
      <c r="F259" s="153" t="s">
        <v>981</v>
      </c>
      <c r="H259" s="154">
        <v>67.872</v>
      </c>
      <c r="I259" s="155"/>
      <c r="L259" s="151"/>
      <c r="M259" s="156"/>
      <c r="T259" s="157"/>
      <c r="AT259" s="152" t="s">
        <v>142</v>
      </c>
      <c r="AU259" s="152" t="s">
        <v>83</v>
      </c>
      <c r="AV259" s="12" t="s">
        <v>83</v>
      </c>
      <c r="AW259" s="12" t="s">
        <v>3</v>
      </c>
      <c r="AX259" s="12" t="s">
        <v>81</v>
      </c>
      <c r="AY259" s="152" t="s">
        <v>129</v>
      </c>
    </row>
    <row r="260" spans="2:65" s="1" customFormat="1" ht="24.2" customHeight="1">
      <c r="B260" s="131"/>
      <c r="C260" s="175" t="s">
        <v>414</v>
      </c>
      <c r="D260" s="175" t="s">
        <v>324</v>
      </c>
      <c r="E260" s="176" t="s">
        <v>982</v>
      </c>
      <c r="F260" s="177" t="s">
        <v>983</v>
      </c>
      <c r="G260" s="178" t="s">
        <v>213</v>
      </c>
      <c r="H260" s="179">
        <v>49.792999999999999</v>
      </c>
      <c r="I260" s="180"/>
      <c r="J260" s="181">
        <f>ROUND(I260*H260,2)</f>
        <v>0</v>
      </c>
      <c r="K260" s="177" t="s">
        <v>1</v>
      </c>
      <c r="L260" s="182"/>
      <c r="M260" s="183" t="s">
        <v>1</v>
      </c>
      <c r="N260" s="184" t="s">
        <v>38</v>
      </c>
      <c r="P260" s="141">
        <f>O260*H260</f>
        <v>0</v>
      </c>
      <c r="Q260" s="141">
        <v>0.125</v>
      </c>
      <c r="R260" s="141">
        <f>Q260*H260</f>
        <v>6.2241249999999999</v>
      </c>
      <c r="S260" s="141">
        <v>0</v>
      </c>
      <c r="T260" s="142">
        <f>S260*H260</f>
        <v>0</v>
      </c>
      <c r="AR260" s="143" t="s">
        <v>176</v>
      </c>
      <c r="AT260" s="143" t="s">
        <v>324</v>
      </c>
      <c r="AU260" s="143" t="s">
        <v>83</v>
      </c>
      <c r="AY260" s="16" t="s">
        <v>129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6" t="s">
        <v>81</v>
      </c>
      <c r="BK260" s="144">
        <f>ROUND(I260*H260,2)</f>
        <v>0</v>
      </c>
      <c r="BL260" s="16" t="s">
        <v>154</v>
      </c>
      <c r="BM260" s="143" t="s">
        <v>984</v>
      </c>
    </row>
    <row r="261" spans="2:65" s="1" customFormat="1" ht="11.25">
      <c r="B261" s="31"/>
      <c r="D261" s="145" t="s">
        <v>139</v>
      </c>
      <c r="F261" s="146" t="s">
        <v>983</v>
      </c>
      <c r="I261" s="147"/>
      <c r="L261" s="31"/>
      <c r="M261" s="148"/>
      <c r="T261" s="55"/>
      <c r="AT261" s="16" t="s">
        <v>139</v>
      </c>
      <c r="AU261" s="16" t="s">
        <v>83</v>
      </c>
    </row>
    <row r="262" spans="2:65" s="12" customFormat="1" ht="11.25">
      <c r="B262" s="151"/>
      <c r="D262" s="145" t="s">
        <v>142</v>
      </c>
      <c r="F262" s="153" t="s">
        <v>985</v>
      </c>
      <c r="H262" s="154">
        <v>49.792999999999999</v>
      </c>
      <c r="I262" s="155"/>
      <c r="L262" s="151"/>
      <c r="M262" s="156"/>
      <c r="T262" s="157"/>
      <c r="AT262" s="152" t="s">
        <v>142</v>
      </c>
      <c r="AU262" s="152" t="s">
        <v>83</v>
      </c>
      <c r="AV262" s="12" t="s">
        <v>83</v>
      </c>
      <c r="AW262" s="12" t="s">
        <v>3</v>
      </c>
      <c r="AX262" s="12" t="s">
        <v>81</v>
      </c>
      <c r="AY262" s="152" t="s">
        <v>129</v>
      </c>
    </row>
    <row r="263" spans="2:65" s="1" customFormat="1" ht="33" customHeight="1">
      <c r="B263" s="131"/>
      <c r="C263" s="132" t="s">
        <v>421</v>
      </c>
      <c r="D263" s="132" t="s">
        <v>132</v>
      </c>
      <c r="E263" s="133" t="s">
        <v>986</v>
      </c>
      <c r="F263" s="134" t="s">
        <v>987</v>
      </c>
      <c r="G263" s="135" t="s">
        <v>213</v>
      </c>
      <c r="H263" s="136">
        <v>69</v>
      </c>
      <c r="I263" s="137"/>
      <c r="J263" s="138">
        <f>ROUND(I263*H263,2)</f>
        <v>0</v>
      </c>
      <c r="K263" s="134" t="s">
        <v>214</v>
      </c>
      <c r="L263" s="31"/>
      <c r="M263" s="139" t="s">
        <v>1</v>
      </c>
      <c r="N263" s="140" t="s">
        <v>38</v>
      </c>
      <c r="P263" s="141">
        <f>O263*H263</f>
        <v>0</v>
      </c>
      <c r="Q263" s="141">
        <v>0.11162</v>
      </c>
      <c r="R263" s="141">
        <f>Q263*H263</f>
        <v>7.7017799999999994</v>
      </c>
      <c r="S263" s="141">
        <v>0</v>
      </c>
      <c r="T263" s="142">
        <f>S263*H263</f>
        <v>0</v>
      </c>
      <c r="AR263" s="143" t="s">
        <v>154</v>
      </c>
      <c r="AT263" s="143" t="s">
        <v>132</v>
      </c>
      <c r="AU263" s="143" t="s">
        <v>83</v>
      </c>
      <c r="AY263" s="16" t="s">
        <v>129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6" t="s">
        <v>81</v>
      </c>
      <c r="BK263" s="144">
        <f>ROUND(I263*H263,2)</f>
        <v>0</v>
      </c>
      <c r="BL263" s="16" t="s">
        <v>154</v>
      </c>
      <c r="BM263" s="143" t="s">
        <v>988</v>
      </c>
    </row>
    <row r="264" spans="2:65" s="1" customFormat="1" ht="48.75">
      <c r="B264" s="31"/>
      <c r="D264" s="145" t="s">
        <v>139</v>
      </c>
      <c r="F264" s="146" t="s">
        <v>989</v>
      </c>
      <c r="I264" s="147"/>
      <c r="L264" s="31"/>
      <c r="M264" s="148"/>
      <c r="T264" s="55"/>
      <c r="AT264" s="16" t="s">
        <v>139</v>
      </c>
      <c r="AU264" s="16" t="s">
        <v>83</v>
      </c>
    </row>
    <row r="265" spans="2:65" s="1" customFormat="1" ht="11.25">
      <c r="B265" s="31"/>
      <c r="D265" s="149" t="s">
        <v>140</v>
      </c>
      <c r="F265" s="150" t="s">
        <v>990</v>
      </c>
      <c r="I265" s="147"/>
      <c r="L265" s="31"/>
      <c r="M265" s="148"/>
      <c r="T265" s="55"/>
      <c r="AT265" s="16" t="s">
        <v>140</v>
      </c>
      <c r="AU265" s="16" t="s">
        <v>83</v>
      </c>
    </row>
    <row r="266" spans="2:65" s="14" customFormat="1" ht="11.25">
      <c r="B266" s="169"/>
      <c r="D266" s="145" t="s">
        <v>142</v>
      </c>
      <c r="E266" s="170" t="s">
        <v>1</v>
      </c>
      <c r="F266" s="171" t="s">
        <v>991</v>
      </c>
      <c r="H266" s="170" t="s">
        <v>1</v>
      </c>
      <c r="I266" s="172"/>
      <c r="L266" s="169"/>
      <c r="M266" s="173"/>
      <c r="T266" s="174"/>
      <c r="AT266" s="170" t="s">
        <v>142</v>
      </c>
      <c r="AU266" s="170" t="s">
        <v>83</v>
      </c>
      <c r="AV266" s="14" t="s">
        <v>81</v>
      </c>
      <c r="AW266" s="14" t="s">
        <v>30</v>
      </c>
      <c r="AX266" s="14" t="s">
        <v>73</v>
      </c>
      <c r="AY266" s="170" t="s">
        <v>129</v>
      </c>
    </row>
    <row r="267" spans="2:65" s="12" customFormat="1" ht="11.25">
      <c r="B267" s="151"/>
      <c r="D267" s="145" t="s">
        <v>142</v>
      </c>
      <c r="E267" s="152" t="s">
        <v>1</v>
      </c>
      <c r="F267" s="153" t="s">
        <v>992</v>
      </c>
      <c r="H267" s="154">
        <v>60.1</v>
      </c>
      <c r="I267" s="155"/>
      <c r="L267" s="151"/>
      <c r="M267" s="156"/>
      <c r="T267" s="157"/>
      <c r="AT267" s="152" t="s">
        <v>142</v>
      </c>
      <c r="AU267" s="152" t="s">
        <v>83</v>
      </c>
      <c r="AV267" s="12" t="s">
        <v>83</v>
      </c>
      <c r="AW267" s="12" t="s">
        <v>30</v>
      </c>
      <c r="AX267" s="12" t="s">
        <v>73</v>
      </c>
      <c r="AY267" s="152" t="s">
        <v>129</v>
      </c>
    </row>
    <row r="268" spans="2:65" s="12" customFormat="1" ht="11.25">
      <c r="B268" s="151"/>
      <c r="D268" s="145" t="s">
        <v>142</v>
      </c>
      <c r="E268" s="152" t="s">
        <v>1</v>
      </c>
      <c r="F268" s="153" t="s">
        <v>993</v>
      </c>
      <c r="H268" s="154">
        <v>8.9</v>
      </c>
      <c r="I268" s="155"/>
      <c r="L268" s="151"/>
      <c r="M268" s="156"/>
      <c r="T268" s="157"/>
      <c r="AT268" s="152" t="s">
        <v>142</v>
      </c>
      <c r="AU268" s="152" t="s">
        <v>83</v>
      </c>
      <c r="AV268" s="12" t="s">
        <v>83</v>
      </c>
      <c r="AW268" s="12" t="s">
        <v>30</v>
      </c>
      <c r="AX268" s="12" t="s">
        <v>73</v>
      </c>
      <c r="AY268" s="152" t="s">
        <v>129</v>
      </c>
    </row>
    <row r="269" spans="2:65" s="13" customFormat="1" ht="11.25">
      <c r="B269" s="162"/>
      <c r="D269" s="145" t="s">
        <v>142</v>
      </c>
      <c r="E269" s="163" t="s">
        <v>1</v>
      </c>
      <c r="F269" s="164" t="s">
        <v>239</v>
      </c>
      <c r="H269" s="165">
        <v>69</v>
      </c>
      <c r="I269" s="166"/>
      <c r="L269" s="162"/>
      <c r="M269" s="167"/>
      <c r="T269" s="168"/>
      <c r="AT269" s="163" t="s">
        <v>142</v>
      </c>
      <c r="AU269" s="163" t="s">
        <v>83</v>
      </c>
      <c r="AV269" s="13" t="s">
        <v>154</v>
      </c>
      <c r="AW269" s="13" t="s">
        <v>30</v>
      </c>
      <c r="AX269" s="13" t="s">
        <v>81</v>
      </c>
      <c r="AY269" s="163" t="s">
        <v>129</v>
      </c>
    </row>
    <row r="270" spans="2:65" s="1" customFormat="1" ht="24.2" customHeight="1">
      <c r="B270" s="131"/>
      <c r="C270" s="175" t="s">
        <v>428</v>
      </c>
      <c r="D270" s="175" t="s">
        <v>324</v>
      </c>
      <c r="E270" s="176" t="s">
        <v>994</v>
      </c>
      <c r="F270" s="177" t="s">
        <v>995</v>
      </c>
      <c r="G270" s="178" t="s">
        <v>213</v>
      </c>
      <c r="H270" s="179">
        <v>61.902999999999999</v>
      </c>
      <c r="I270" s="180"/>
      <c r="J270" s="181">
        <f>ROUND(I270*H270,2)</f>
        <v>0</v>
      </c>
      <c r="K270" s="177" t="s">
        <v>214</v>
      </c>
      <c r="L270" s="182"/>
      <c r="M270" s="183" t="s">
        <v>1</v>
      </c>
      <c r="N270" s="184" t="s">
        <v>38</v>
      </c>
      <c r="P270" s="141">
        <f>O270*H270</f>
        <v>0</v>
      </c>
      <c r="Q270" s="141">
        <v>0.17599999999999999</v>
      </c>
      <c r="R270" s="141">
        <f>Q270*H270</f>
        <v>10.894927999999998</v>
      </c>
      <c r="S270" s="141">
        <v>0</v>
      </c>
      <c r="T270" s="142">
        <f>S270*H270</f>
        <v>0</v>
      </c>
      <c r="AR270" s="143" t="s">
        <v>176</v>
      </c>
      <c r="AT270" s="143" t="s">
        <v>324</v>
      </c>
      <c r="AU270" s="143" t="s">
        <v>83</v>
      </c>
      <c r="AY270" s="16" t="s">
        <v>129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81</v>
      </c>
      <c r="BK270" s="144">
        <f>ROUND(I270*H270,2)</f>
        <v>0</v>
      </c>
      <c r="BL270" s="16" t="s">
        <v>154</v>
      </c>
      <c r="BM270" s="143" t="s">
        <v>996</v>
      </c>
    </row>
    <row r="271" spans="2:65" s="1" customFormat="1" ht="11.25">
      <c r="B271" s="31"/>
      <c r="D271" s="145" t="s">
        <v>139</v>
      </c>
      <c r="F271" s="146" t="s">
        <v>995</v>
      </c>
      <c r="I271" s="147"/>
      <c r="L271" s="31"/>
      <c r="M271" s="148"/>
      <c r="T271" s="55"/>
      <c r="AT271" s="16" t="s">
        <v>139</v>
      </c>
      <c r="AU271" s="16" t="s">
        <v>83</v>
      </c>
    </row>
    <row r="272" spans="2:65" s="12" customFormat="1" ht="11.25">
      <c r="B272" s="151"/>
      <c r="D272" s="145" t="s">
        <v>142</v>
      </c>
      <c r="F272" s="153" t="s">
        <v>997</v>
      </c>
      <c r="H272" s="154">
        <v>61.902999999999999</v>
      </c>
      <c r="I272" s="155"/>
      <c r="L272" s="151"/>
      <c r="M272" s="156"/>
      <c r="T272" s="157"/>
      <c r="AT272" s="152" t="s">
        <v>142</v>
      </c>
      <c r="AU272" s="152" t="s">
        <v>83</v>
      </c>
      <c r="AV272" s="12" t="s">
        <v>83</v>
      </c>
      <c r="AW272" s="12" t="s">
        <v>3</v>
      </c>
      <c r="AX272" s="12" t="s">
        <v>81</v>
      </c>
      <c r="AY272" s="152" t="s">
        <v>129</v>
      </c>
    </row>
    <row r="273" spans="2:65" s="1" customFormat="1" ht="24.2" customHeight="1">
      <c r="B273" s="131"/>
      <c r="C273" s="175" t="s">
        <v>435</v>
      </c>
      <c r="D273" s="175" t="s">
        <v>324</v>
      </c>
      <c r="E273" s="176" t="s">
        <v>998</v>
      </c>
      <c r="F273" s="177" t="s">
        <v>999</v>
      </c>
      <c r="G273" s="178" t="s">
        <v>213</v>
      </c>
      <c r="H273" s="179">
        <v>9.1669999999999998</v>
      </c>
      <c r="I273" s="180"/>
      <c r="J273" s="181">
        <f>ROUND(I273*H273,2)</f>
        <v>0</v>
      </c>
      <c r="K273" s="177" t="s">
        <v>214</v>
      </c>
      <c r="L273" s="182"/>
      <c r="M273" s="183" t="s">
        <v>1</v>
      </c>
      <c r="N273" s="184" t="s">
        <v>38</v>
      </c>
      <c r="P273" s="141">
        <f>O273*H273</f>
        <v>0</v>
      </c>
      <c r="Q273" s="141">
        <v>0.17499999999999999</v>
      </c>
      <c r="R273" s="141">
        <f>Q273*H273</f>
        <v>1.6042249999999998</v>
      </c>
      <c r="S273" s="141">
        <v>0</v>
      </c>
      <c r="T273" s="142">
        <f>S273*H273</f>
        <v>0</v>
      </c>
      <c r="AR273" s="143" t="s">
        <v>176</v>
      </c>
      <c r="AT273" s="143" t="s">
        <v>324</v>
      </c>
      <c r="AU273" s="143" t="s">
        <v>83</v>
      </c>
      <c r="AY273" s="16" t="s">
        <v>129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6" t="s">
        <v>81</v>
      </c>
      <c r="BK273" s="144">
        <f>ROUND(I273*H273,2)</f>
        <v>0</v>
      </c>
      <c r="BL273" s="16" t="s">
        <v>154</v>
      </c>
      <c r="BM273" s="143" t="s">
        <v>1000</v>
      </c>
    </row>
    <row r="274" spans="2:65" s="1" customFormat="1" ht="11.25">
      <c r="B274" s="31"/>
      <c r="D274" s="145" t="s">
        <v>139</v>
      </c>
      <c r="F274" s="146" t="s">
        <v>999</v>
      </c>
      <c r="I274" s="147"/>
      <c r="L274" s="31"/>
      <c r="M274" s="148"/>
      <c r="T274" s="55"/>
      <c r="AT274" s="16" t="s">
        <v>139</v>
      </c>
      <c r="AU274" s="16" t="s">
        <v>83</v>
      </c>
    </row>
    <row r="275" spans="2:65" s="12" customFormat="1" ht="11.25">
      <c r="B275" s="151"/>
      <c r="D275" s="145" t="s">
        <v>142</v>
      </c>
      <c r="F275" s="153" t="s">
        <v>1001</v>
      </c>
      <c r="H275" s="154">
        <v>9.1669999999999998</v>
      </c>
      <c r="I275" s="155"/>
      <c r="L275" s="151"/>
      <c r="M275" s="156"/>
      <c r="T275" s="157"/>
      <c r="AT275" s="152" t="s">
        <v>142</v>
      </c>
      <c r="AU275" s="152" t="s">
        <v>83</v>
      </c>
      <c r="AV275" s="12" t="s">
        <v>83</v>
      </c>
      <c r="AW275" s="12" t="s">
        <v>3</v>
      </c>
      <c r="AX275" s="12" t="s">
        <v>81</v>
      </c>
      <c r="AY275" s="152" t="s">
        <v>129</v>
      </c>
    </row>
    <row r="276" spans="2:65" s="11" customFormat="1" ht="22.9" customHeight="1">
      <c r="B276" s="119"/>
      <c r="D276" s="120" t="s">
        <v>72</v>
      </c>
      <c r="E276" s="129" t="s">
        <v>176</v>
      </c>
      <c r="F276" s="129" t="s">
        <v>542</v>
      </c>
      <c r="I276" s="122"/>
      <c r="J276" s="130">
        <f>BK276</f>
        <v>0</v>
      </c>
      <c r="L276" s="119"/>
      <c r="M276" s="124"/>
      <c r="P276" s="125">
        <f>SUM(P277:P282)</f>
        <v>0</v>
      </c>
      <c r="R276" s="125">
        <f>SUM(R277:R282)</f>
        <v>1.6180699999999999</v>
      </c>
      <c r="T276" s="126">
        <f>SUM(T277:T282)</f>
        <v>1.62</v>
      </c>
      <c r="AR276" s="120" t="s">
        <v>81</v>
      </c>
      <c r="AT276" s="127" t="s">
        <v>72</v>
      </c>
      <c r="AU276" s="127" t="s">
        <v>81</v>
      </c>
      <c r="AY276" s="120" t="s">
        <v>129</v>
      </c>
      <c r="BK276" s="128">
        <f>SUM(BK277:BK282)</f>
        <v>0</v>
      </c>
    </row>
    <row r="277" spans="2:65" s="1" customFormat="1" ht="33" customHeight="1">
      <c r="B277" s="131"/>
      <c r="C277" s="132" t="s">
        <v>442</v>
      </c>
      <c r="D277" s="132" t="s">
        <v>132</v>
      </c>
      <c r="E277" s="133" t="s">
        <v>552</v>
      </c>
      <c r="F277" s="134" t="s">
        <v>553</v>
      </c>
      <c r="G277" s="135" t="s">
        <v>554</v>
      </c>
      <c r="H277" s="136">
        <v>2</v>
      </c>
      <c r="I277" s="137"/>
      <c r="J277" s="138">
        <f>ROUND(I277*H277,2)</f>
        <v>0</v>
      </c>
      <c r="K277" s="134" t="s">
        <v>214</v>
      </c>
      <c r="L277" s="31"/>
      <c r="M277" s="139" t="s">
        <v>1</v>
      </c>
      <c r="N277" s="140" t="s">
        <v>38</v>
      </c>
      <c r="P277" s="141">
        <f>O277*H277</f>
        <v>0</v>
      </c>
      <c r="Q277" s="141">
        <v>0.65847999999999995</v>
      </c>
      <c r="R277" s="141">
        <f>Q277*H277</f>
        <v>1.3169599999999999</v>
      </c>
      <c r="S277" s="141">
        <v>0.66</v>
      </c>
      <c r="T277" s="142">
        <f>S277*H277</f>
        <v>1.32</v>
      </c>
      <c r="AR277" s="143" t="s">
        <v>154</v>
      </c>
      <c r="AT277" s="143" t="s">
        <v>132</v>
      </c>
      <c r="AU277" s="143" t="s">
        <v>83</v>
      </c>
      <c r="AY277" s="16" t="s">
        <v>129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6" t="s">
        <v>81</v>
      </c>
      <c r="BK277" s="144">
        <f>ROUND(I277*H277,2)</f>
        <v>0</v>
      </c>
      <c r="BL277" s="16" t="s">
        <v>154</v>
      </c>
      <c r="BM277" s="143" t="s">
        <v>1002</v>
      </c>
    </row>
    <row r="278" spans="2:65" s="1" customFormat="1" ht="19.5">
      <c r="B278" s="31"/>
      <c r="D278" s="145" t="s">
        <v>139</v>
      </c>
      <c r="F278" s="146" t="s">
        <v>556</v>
      </c>
      <c r="I278" s="147"/>
      <c r="L278" s="31"/>
      <c r="M278" s="148"/>
      <c r="T278" s="55"/>
      <c r="AT278" s="16" t="s">
        <v>139</v>
      </c>
      <c r="AU278" s="16" t="s">
        <v>83</v>
      </c>
    </row>
    <row r="279" spans="2:65" s="1" customFormat="1" ht="11.25">
      <c r="B279" s="31"/>
      <c r="D279" s="149" t="s">
        <v>140</v>
      </c>
      <c r="F279" s="150" t="s">
        <v>557</v>
      </c>
      <c r="I279" s="147"/>
      <c r="L279" s="31"/>
      <c r="M279" s="148"/>
      <c r="T279" s="55"/>
      <c r="AT279" s="16" t="s">
        <v>140</v>
      </c>
      <c r="AU279" s="16" t="s">
        <v>83</v>
      </c>
    </row>
    <row r="280" spans="2:65" s="1" customFormat="1" ht="24.2" customHeight="1">
      <c r="B280" s="131"/>
      <c r="C280" s="132" t="s">
        <v>449</v>
      </c>
      <c r="D280" s="132" t="s">
        <v>132</v>
      </c>
      <c r="E280" s="133" t="s">
        <v>559</v>
      </c>
      <c r="F280" s="134" t="s">
        <v>560</v>
      </c>
      <c r="G280" s="135" t="s">
        <v>554</v>
      </c>
      <c r="H280" s="136">
        <v>3</v>
      </c>
      <c r="I280" s="137"/>
      <c r="J280" s="138">
        <f>ROUND(I280*H280,2)</f>
        <v>0</v>
      </c>
      <c r="K280" s="134" t="s">
        <v>214</v>
      </c>
      <c r="L280" s="31"/>
      <c r="M280" s="139" t="s">
        <v>1</v>
      </c>
      <c r="N280" s="140" t="s">
        <v>38</v>
      </c>
      <c r="P280" s="141">
        <f>O280*H280</f>
        <v>0</v>
      </c>
      <c r="Q280" s="141">
        <v>0.10037</v>
      </c>
      <c r="R280" s="141">
        <f>Q280*H280</f>
        <v>0.30110999999999999</v>
      </c>
      <c r="S280" s="141">
        <v>0.1</v>
      </c>
      <c r="T280" s="142">
        <f>S280*H280</f>
        <v>0.30000000000000004</v>
      </c>
      <c r="AR280" s="143" t="s">
        <v>154</v>
      </c>
      <c r="AT280" s="143" t="s">
        <v>132</v>
      </c>
      <c r="AU280" s="143" t="s">
        <v>83</v>
      </c>
      <c r="AY280" s="16" t="s">
        <v>129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6" t="s">
        <v>81</v>
      </c>
      <c r="BK280" s="144">
        <f>ROUND(I280*H280,2)</f>
        <v>0</v>
      </c>
      <c r="BL280" s="16" t="s">
        <v>154</v>
      </c>
      <c r="BM280" s="143" t="s">
        <v>1003</v>
      </c>
    </row>
    <row r="281" spans="2:65" s="1" customFormat="1" ht="19.5">
      <c r="B281" s="31"/>
      <c r="D281" s="145" t="s">
        <v>139</v>
      </c>
      <c r="F281" s="146" t="s">
        <v>560</v>
      </c>
      <c r="I281" s="147"/>
      <c r="L281" s="31"/>
      <c r="M281" s="148"/>
      <c r="T281" s="55"/>
      <c r="AT281" s="16" t="s">
        <v>139</v>
      </c>
      <c r="AU281" s="16" t="s">
        <v>83</v>
      </c>
    </row>
    <row r="282" spans="2:65" s="1" customFormat="1" ht="11.25">
      <c r="B282" s="31"/>
      <c r="D282" s="149" t="s">
        <v>140</v>
      </c>
      <c r="F282" s="150" t="s">
        <v>562</v>
      </c>
      <c r="I282" s="147"/>
      <c r="L282" s="31"/>
      <c r="M282" s="148"/>
      <c r="T282" s="55"/>
      <c r="AT282" s="16" t="s">
        <v>140</v>
      </c>
      <c r="AU282" s="16" t="s">
        <v>83</v>
      </c>
    </row>
    <row r="283" spans="2:65" s="11" customFormat="1" ht="22.9" customHeight="1">
      <c r="B283" s="119"/>
      <c r="D283" s="120" t="s">
        <v>72</v>
      </c>
      <c r="E283" s="129" t="s">
        <v>181</v>
      </c>
      <c r="F283" s="129" t="s">
        <v>574</v>
      </c>
      <c r="I283" s="122"/>
      <c r="J283" s="130">
        <f>BK283</f>
        <v>0</v>
      </c>
      <c r="L283" s="119"/>
      <c r="M283" s="124"/>
      <c r="P283" s="125">
        <f>SUM(P284:P331)</f>
        <v>0</v>
      </c>
      <c r="R283" s="125">
        <f>SUM(R284:R331)</f>
        <v>29.595822079999998</v>
      </c>
      <c r="T283" s="126">
        <f>SUM(T284:T331)</f>
        <v>0.496</v>
      </c>
      <c r="AR283" s="120" t="s">
        <v>81</v>
      </c>
      <c r="AT283" s="127" t="s">
        <v>72</v>
      </c>
      <c r="AU283" s="127" t="s">
        <v>81</v>
      </c>
      <c r="AY283" s="120" t="s">
        <v>129</v>
      </c>
      <c r="BK283" s="128">
        <f>SUM(BK284:BK331)</f>
        <v>0</v>
      </c>
    </row>
    <row r="284" spans="2:65" s="1" customFormat="1" ht="24.2" customHeight="1">
      <c r="B284" s="131"/>
      <c r="C284" s="132" t="s">
        <v>456</v>
      </c>
      <c r="D284" s="132" t="s">
        <v>132</v>
      </c>
      <c r="E284" s="133" t="s">
        <v>1004</v>
      </c>
      <c r="F284" s="134" t="s">
        <v>1005</v>
      </c>
      <c r="G284" s="135" t="s">
        <v>261</v>
      </c>
      <c r="H284" s="136">
        <v>14.6</v>
      </c>
      <c r="I284" s="137"/>
      <c r="J284" s="138">
        <f>ROUND(I284*H284,2)</f>
        <v>0</v>
      </c>
      <c r="K284" s="134" t="s">
        <v>214</v>
      </c>
      <c r="L284" s="31"/>
      <c r="M284" s="139" t="s">
        <v>1</v>
      </c>
      <c r="N284" s="140" t="s">
        <v>38</v>
      </c>
      <c r="P284" s="141">
        <f>O284*H284</f>
        <v>0</v>
      </c>
      <c r="Q284" s="141">
        <v>2.9999999999999997E-4</v>
      </c>
      <c r="R284" s="141">
        <f>Q284*H284</f>
        <v>4.3799999999999993E-3</v>
      </c>
      <c r="S284" s="141">
        <v>0</v>
      </c>
      <c r="T284" s="142">
        <f>S284*H284</f>
        <v>0</v>
      </c>
      <c r="AR284" s="143" t="s">
        <v>154</v>
      </c>
      <c r="AT284" s="143" t="s">
        <v>132</v>
      </c>
      <c r="AU284" s="143" t="s">
        <v>83</v>
      </c>
      <c r="AY284" s="16" t="s">
        <v>129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6" t="s">
        <v>81</v>
      </c>
      <c r="BK284" s="144">
        <f>ROUND(I284*H284,2)</f>
        <v>0</v>
      </c>
      <c r="BL284" s="16" t="s">
        <v>154</v>
      </c>
      <c r="BM284" s="143" t="s">
        <v>1006</v>
      </c>
    </row>
    <row r="285" spans="2:65" s="1" customFormat="1" ht="19.5">
      <c r="B285" s="31"/>
      <c r="D285" s="145" t="s">
        <v>139</v>
      </c>
      <c r="F285" s="146" t="s">
        <v>1005</v>
      </c>
      <c r="I285" s="147"/>
      <c r="L285" s="31"/>
      <c r="M285" s="148"/>
      <c r="T285" s="55"/>
      <c r="AT285" s="16" t="s">
        <v>139</v>
      </c>
      <c r="AU285" s="16" t="s">
        <v>83</v>
      </c>
    </row>
    <row r="286" spans="2:65" s="1" customFormat="1" ht="11.25">
      <c r="B286" s="31"/>
      <c r="D286" s="149" t="s">
        <v>140</v>
      </c>
      <c r="F286" s="150" t="s">
        <v>1007</v>
      </c>
      <c r="I286" s="147"/>
      <c r="L286" s="31"/>
      <c r="M286" s="148"/>
      <c r="T286" s="55"/>
      <c r="AT286" s="16" t="s">
        <v>140</v>
      </c>
      <c r="AU286" s="16" t="s">
        <v>83</v>
      </c>
    </row>
    <row r="287" spans="2:65" s="12" customFormat="1" ht="11.25">
      <c r="B287" s="151"/>
      <c r="D287" s="145" t="s">
        <v>142</v>
      </c>
      <c r="E287" s="152" t="s">
        <v>1</v>
      </c>
      <c r="F287" s="153" t="s">
        <v>1008</v>
      </c>
      <c r="H287" s="154">
        <v>14.6</v>
      </c>
      <c r="I287" s="155"/>
      <c r="L287" s="151"/>
      <c r="M287" s="156"/>
      <c r="T287" s="157"/>
      <c r="AT287" s="152" t="s">
        <v>142</v>
      </c>
      <c r="AU287" s="152" t="s">
        <v>83</v>
      </c>
      <c r="AV287" s="12" t="s">
        <v>83</v>
      </c>
      <c r="AW287" s="12" t="s">
        <v>30</v>
      </c>
      <c r="AX287" s="12" t="s">
        <v>81</v>
      </c>
      <c r="AY287" s="152" t="s">
        <v>129</v>
      </c>
    </row>
    <row r="288" spans="2:65" s="1" customFormat="1" ht="21.75" customHeight="1">
      <c r="B288" s="131"/>
      <c r="C288" s="175" t="s">
        <v>462</v>
      </c>
      <c r="D288" s="175" t="s">
        <v>324</v>
      </c>
      <c r="E288" s="176" t="s">
        <v>1009</v>
      </c>
      <c r="F288" s="177" t="s">
        <v>1010</v>
      </c>
      <c r="G288" s="178" t="s">
        <v>554</v>
      </c>
      <c r="H288" s="179">
        <v>14.6</v>
      </c>
      <c r="I288" s="180"/>
      <c r="J288" s="181">
        <f>ROUND(I288*H288,2)</f>
        <v>0</v>
      </c>
      <c r="K288" s="177" t="s">
        <v>1</v>
      </c>
      <c r="L288" s="182"/>
      <c r="M288" s="183" t="s">
        <v>1</v>
      </c>
      <c r="N288" s="184" t="s">
        <v>38</v>
      </c>
      <c r="P288" s="141">
        <f>O288*H288</f>
        <v>0</v>
      </c>
      <c r="Q288" s="141">
        <v>4.4999999999999998E-2</v>
      </c>
      <c r="R288" s="141">
        <f>Q288*H288</f>
        <v>0.65699999999999992</v>
      </c>
      <c r="S288" s="141">
        <v>0</v>
      </c>
      <c r="T288" s="142">
        <f>S288*H288</f>
        <v>0</v>
      </c>
      <c r="AR288" s="143" t="s">
        <v>176</v>
      </c>
      <c r="AT288" s="143" t="s">
        <v>324</v>
      </c>
      <c r="AU288" s="143" t="s">
        <v>83</v>
      </c>
      <c r="AY288" s="16" t="s">
        <v>129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6" t="s">
        <v>81</v>
      </c>
      <c r="BK288" s="144">
        <f>ROUND(I288*H288,2)</f>
        <v>0</v>
      </c>
      <c r="BL288" s="16" t="s">
        <v>154</v>
      </c>
      <c r="BM288" s="143" t="s">
        <v>1011</v>
      </c>
    </row>
    <row r="289" spans="2:65" s="1" customFormat="1" ht="11.25">
      <c r="B289" s="31"/>
      <c r="D289" s="145" t="s">
        <v>139</v>
      </c>
      <c r="F289" s="146" t="s">
        <v>1010</v>
      </c>
      <c r="I289" s="147"/>
      <c r="L289" s="31"/>
      <c r="M289" s="148"/>
      <c r="T289" s="55"/>
      <c r="AT289" s="16" t="s">
        <v>139</v>
      </c>
      <c r="AU289" s="16" t="s">
        <v>83</v>
      </c>
    </row>
    <row r="290" spans="2:65" s="1" customFormat="1" ht="24.2" customHeight="1">
      <c r="B290" s="131"/>
      <c r="C290" s="132" t="s">
        <v>469</v>
      </c>
      <c r="D290" s="132" t="s">
        <v>132</v>
      </c>
      <c r="E290" s="133" t="s">
        <v>1012</v>
      </c>
      <c r="F290" s="134" t="s">
        <v>1013</v>
      </c>
      <c r="G290" s="135" t="s">
        <v>554</v>
      </c>
      <c r="H290" s="136">
        <v>2</v>
      </c>
      <c r="I290" s="137"/>
      <c r="J290" s="138">
        <f>ROUND(I290*H290,2)</f>
        <v>0</v>
      </c>
      <c r="K290" s="134" t="s">
        <v>214</v>
      </c>
      <c r="L290" s="31"/>
      <c r="M290" s="139" t="s">
        <v>1</v>
      </c>
      <c r="N290" s="140" t="s">
        <v>38</v>
      </c>
      <c r="P290" s="141">
        <f>O290*H290</f>
        <v>0</v>
      </c>
      <c r="Q290" s="141">
        <v>6.9999999999999999E-4</v>
      </c>
      <c r="R290" s="141">
        <f>Q290*H290</f>
        <v>1.4E-3</v>
      </c>
      <c r="S290" s="141">
        <v>0</v>
      </c>
      <c r="T290" s="142">
        <f>S290*H290</f>
        <v>0</v>
      </c>
      <c r="AR290" s="143" t="s">
        <v>154</v>
      </c>
      <c r="AT290" s="143" t="s">
        <v>132</v>
      </c>
      <c r="AU290" s="143" t="s">
        <v>83</v>
      </c>
      <c r="AY290" s="16" t="s">
        <v>129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6" t="s">
        <v>81</v>
      </c>
      <c r="BK290" s="144">
        <f>ROUND(I290*H290,2)</f>
        <v>0</v>
      </c>
      <c r="BL290" s="16" t="s">
        <v>154</v>
      </c>
      <c r="BM290" s="143" t="s">
        <v>1014</v>
      </c>
    </row>
    <row r="291" spans="2:65" s="1" customFormat="1" ht="19.5">
      <c r="B291" s="31"/>
      <c r="D291" s="145" t="s">
        <v>139</v>
      </c>
      <c r="F291" s="146" t="s">
        <v>1015</v>
      </c>
      <c r="I291" s="147"/>
      <c r="L291" s="31"/>
      <c r="M291" s="148"/>
      <c r="T291" s="55"/>
      <c r="AT291" s="16" t="s">
        <v>139</v>
      </c>
      <c r="AU291" s="16" t="s">
        <v>83</v>
      </c>
    </row>
    <row r="292" spans="2:65" s="1" customFormat="1" ht="11.25">
      <c r="B292" s="31"/>
      <c r="D292" s="149" t="s">
        <v>140</v>
      </c>
      <c r="F292" s="150" t="s">
        <v>1016</v>
      </c>
      <c r="I292" s="147"/>
      <c r="L292" s="31"/>
      <c r="M292" s="148"/>
      <c r="T292" s="55"/>
      <c r="AT292" s="16" t="s">
        <v>140</v>
      </c>
      <c r="AU292" s="16" t="s">
        <v>83</v>
      </c>
    </row>
    <row r="293" spans="2:65" s="12" customFormat="1" ht="11.25">
      <c r="B293" s="151"/>
      <c r="D293" s="145" t="s">
        <v>142</v>
      </c>
      <c r="E293" s="152" t="s">
        <v>1</v>
      </c>
      <c r="F293" s="153" t="s">
        <v>1017</v>
      </c>
      <c r="H293" s="154">
        <v>2</v>
      </c>
      <c r="I293" s="155"/>
      <c r="L293" s="151"/>
      <c r="M293" s="156"/>
      <c r="T293" s="157"/>
      <c r="AT293" s="152" t="s">
        <v>142</v>
      </c>
      <c r="AU293" s="152" t="s">
        <v>83</v>
      </c>
      <c r="AV293" s="12" t="s">
        <v>83</v>
      </c>
      <c r="AW293" s="12" t="s">
        <v>30</v>
      </c>
      <c r="AX293" s="12" t="s">
        <v>81</v>
      </c>
      <c r="AY293" s="152" t="s">
        <v>129</v>
      </c>
    </row>
    <row r="294" spans="2:65" s="1" customFormat="1" ht="24.2" customHeight="1">
      <c r="B294" s="131"/>
      <c r="C294" s="175" t="s">
        <v>476</v>
      </c>
      <c r="D294" s="175" t="s">
        <v>324</v>
      </c>
      <c r="E294" s="176" t="s">
        <v>1018</v>
      </c>
      <c r="F294" s="177" t="s">
        <v>1019</v>
      </c>
      <c r="G294" s="178" t="s">
        <v>554</v>
      </c>
      <c r="H294" s="179">
        <v>2</v>
      </c>
      <c r="I294" s="180"/>
      <c r="J294" s="181">
        <f>ROUND(I294*H294,2)</f>
        <v>0</v>
      </c>
      <c r="K294" s="177" t="s">
        <v>214</v>
      </c>
      <c r="L294" s="182"/>
      <c r="M294" s="183" t="s">
        <v>1</v>
      </c>
      <c r="N294" s="184" t="s">
        <v>38</v>
      </c>
      <c r="P294" s="141">
        <f>O294*H294</f>
        <v>0</v>
      </c>
      <c r="Q294" s="141">
        <v>2.5999999999999999E-3</v>
      </c>
      <c r="R294" s="141">
        <f>Q294*H294</f>
        <v>5.1999999999999998E-3</v>
      </c>
      <c r="S294" s="141">
        <v>0</v>
      </c>
      <c r="T294" s="142">
        <f>S294*H294</f>
        <v>0</v>
      </c>
      <c r="AR294" s="143" t="s">
        <v>176</v>
      </c>
      <c r="AT294" s="143" t="s">
        <v>324</v>
      </c>
      <c r="AU294" s="143" t="s">
        <v>83</v>
      </c>
      <c r="AY294" s="16" t="s">
        <v>129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6" t="s">
        <v>81</v>
      </c>
      <c r="BK294" s="144">
        <f>ROUND(I294*H294,2)</f>
        <v>0</v>
      </c>
      <c r="BL294" s="16" t="s">
        <v>154</v>
      </c>
      <c r="BM294" s="143" t="s">
        <v>1020</v>
      </c>
    </row>
    <row r="295" spans="2:65" s="1" customFormat="1" ht="19.5">
      <c r="B295" s="31"/>
      <c r="D295" s="145" t="s">
        <v>139</v>
      </c>
      <c r="F295" s="146" t="s">
        <v>1019</v>
      </c>
      <c r="I295" s="147"/>
      <c r="L295" s="31"/>
      <c r="M295" s="148"/>
      <c r="T295" s="55"/>
      <c r="AT295" s="16" t="s">
        <v>139</v>
      </c>
      <c r="AU295" s="16" t="s">
        <v>83</v>
      </c>
    </row>
    <row r="296" spans="2:65" s="1" customFormat="1" ht="24.2" customHeight="1">
      <c r="B296" s="131"/>
      <c r="C296" s="132" t="s">
        <v>483</v>
      </c>
      <c r="D296" s="132" t="s">
        <v>132</v>
      </c>
      <c r="E296" s="133" t="s">
        <v>1021</v>
      </c>
      <c r="F296" s="134" t="s">
        <v>1022</v>
      </c>
      <c r="G296" s="135" t="s">
        <v>554</v>
      </c>
      <c r="H296" s="136">
        <v>8</v>
      </c>
      <c r="I296" s="137"/>
      <c r="J296" s="138">
        <f>ROUND(I296*H296,2)</f>
        <v>0</v>
      </c>
      <c r="K296" s="134" t="s">
        <v>214</v>
      </c>
      <c r="L296" s="31"/>
      <c r="M296" s="139" t="s">
        <v>1</v>
      </c>
      <c r="N296" s="140" t="s">
        <v>38</v>
      </c>
      <c r="P296" s="141">
        <f>O296*H296</f>
        <v>0</v>
      </c>
      <c r="Q296" s="141">
        <v>0.11241</v>
      </c>
      <c r="R296" s="141">
        <f>Q296*H296</f>
        <v>0.89927999999999997</v>
      </c>
      <c r="S296" s="141">
        <v>0</v>
      </c>
      <c r="T296" s="142">
        <f>S296*H296</f>
        <v>0</v>
      </c>
      <c r="AR296" s="143" t="s">
        <v>154</v>
      </c>
      <c r="AT296" s="143" t="s">
        <v>132</v>
      </c>
      <c r="AU296" s="143" t="s">
        <v>83</v>
      </c>
      <c r="AY296" s="16" t="s">
        <v>129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6" t="s">
        <v>81</v>
      </c>
      <c r="BK296" s="144">
        <f>ROUND(I296*H296,2)</f>
        <v>0</v>
      </c>
      <c r="BL296" s="16" t="s">
        <v>154</v>
      </c>
      <c r="BM296" s="143" t="s">
        <v>1023</v>
      </c>
    </row>
    <row r="297" spans="2:65" s="1" customFormat="1" ht="19.5">
      <c r="B297" s="31"/>
      <c r="D297" s="145" t="s">
        <v>139</v>
      </c>
      <c r="F297" s="146" t="s">
        <v>1024</v>
      </c>
      <c r="I297" s="147"/>
      <c r="L297" s="31"/>
      <c r="M297" s="148"/>
      <c r="T297" s="55"/>
      <c r="AT297" s="16" t="s">
        <v>139</v>
      </c>
      <c r="AU297" s="16" t="s">
        <v>83</v>
      </c>
    </row>
    <row r="298" spans="2:65" s="1" customFormat="1" ht="11.25">
      <c r="B298" s="31"/>
      <c r="D298" s="149" t="s">
        <v>140</v>
      </c>
      <c r="F298" s="150" t="s">
        <v>1025</v>
      </c>
      <c r="I298" s="147"/>
      <c r="L298" s="31"/>
      <c r="M298" s="148"/>
      <c r="T298" s="55"/>
      <c r="AT298" s="16" t="s">
        <v>140</v>
      </c>
      <c r="AU298" s="16" t="s">
        <v>83</v>
      </c>
    </row>
    <row r="299" spans="2:65" s="12" customFormat="1" ht="22.5">
      <c r="B299" s="151"/>
      <c r="D299" s="145" t="s">
        <v>142</v>
      </c>
      <c r="E299" s="152" t="s">
        <v>1</v>
      </c>
      <c r="F299" s="153" t="s">
        <v>1026</v>
      </c>
      <c r="H299" s="154">
        <v>4</v>
      </c>
      <c r="I299" s="155"/>
      <c r="L299" s="151"/>
      <c r="M299" s="156"/>
      <c r="T299" s="157"/>
      <c r="AT299" s="152" t="s">
        <v>142</v>
      </c>
      <c r="AU299" s="152" t="s">
        <v>83</v>
      </c>
      <c r="AV299" s="12" t="s">
        <v>83</v>
      </c>
      <c r="AW299" s="12" t="s">
        <v>30</v>
      </c>
      <c r="AX299" s="12" t="s">
        <v>73</v>
      </c>
      <c r="AY299" s="152" t="s">
        <v>129</v>
      </c>
    </row>
    <row r="300" spans="2:65" s="12" customFormat="1" ht="22.5">
      <c r="B300" s="151"/>
      <c r="D300" s="145" t="s">
        <v>142</v>
      </c>
      <c r="E300" s="152" t="s">
        <v>1</v>
      </c>
      <c r="F300" s="153" t="s">
        <v>1027</v>
      </c>
      <c r="H300" s="154">
        <v>2</v>
      </c>
      <c r="I300" s="155"/>
      <c r="L300" s="151"/>
      <c r="M300" s="156"/>
      <c r="T300" s="157"/>
      <c r="AT300" s="152" t="s">
        <v>142</v>
      </c>
      <c r="AU300" s="152" t="s">
        <v>83</v>
      </c>
      <c r="AV300" s="12" t="s">
        <v>83</v>
      </c>
      <c r="AW300" s="12" t="s">
        <v>30</v>
      </c>
      <c r="AX300" s="12" t="s">
        <v>73</v>
      </c>
      <c r="AY300" s="152" t="s">
        <v>129</v>
      </c>
    </row>
    <row r="301" spans="2:65" s="12" customFormat="1" ht="11.25">
      <c r="B301" s="151"/>
      <c r="D301" s="145" t="s">
        <v>142</v>
      </c>
      <c r="E301" s="152" t="s">
        <v>1</v>
      </c>
      <c r="F301" s="153" t="s">
        <v>1028</v>
      </c>
      <c r="H301" s="154">
        <v>2</v>
      </c>
      <c r="I301" s="155"/>
      <c r="L301" s="151"/>
      <c r="M301" s="156"/>
      <c r="T301" s="157"/>
      <c r="AT301" s="152" t="s">
        <v>142</v>
      </c>
      <c r="AU301" s="152" t="s">
        <v>83</v>
      </c>
      <c r="AV301" s="12" t="s">
        <v>83</v>
      </c>
      <c r="AW301" s="12" t="s">
        <v>30</v>
      </c>
      <c r="AX301" s="12" t="s">
        <v>73</v>
      </c>
      <c r="AY301" s="152" t="s">
        <v>129</v>
      </c>
    </row>
    <row r="302" spans="2:65" s="13" customFormat="1" ht="11.25">
      <c r="B302" s="162"/>
      <c r="D302" s="145" t="s">
        <v>142</v>
      </c>
      <c r="E302" s="163" t="s">
        <v>1</v>
      </c>
      <c r="F302" s="164" t="s">
        <v>239</v>
      </c>
      <c r="H302" s="165">
        <v>8</v>
      </c>
      <c r="I302" s="166"/>
      <c r="L302" s="162"/>
      <c r="M302" s="167"/>
      <c r="T302" s="168"/>
      <c r="AT302" s="163" t="s">
        <v>142</v>
      </c>
      <c r="AU302" s="163" t="s">
        <v>83</v>
      </c>
      <c r="AV302" s="13" t="s">
        <v>154</v>
      </c>
      <c r="AW302" s="13" t="s">
        <v>30</v>
      </c>
      <c r="AX302" s="13" t="s">
        <v>81</v>
      </c>
      <c r="AY302" s="163" t="s">
        <v>129</v>
      </c>
    </row>
    <row r="303" spans="2:65" s="1" customFormat="1" ht="21.75" customHeight="1">
      <c r="B303" s="131"/>
      <c r="C303" s="175" t="s">
        <v>490</v>
      </c>
      <c r="D303" s="175" t="s">
        <v>324</v>
      </c>
      <c r="E303" s="176" t="s">
        <v>1029</v>
      </c>
      <c r="F303" s="177" t="s">
        <v>1030</v>
      </c>
      <c r="G303" s="178" t="s">
        <v>554</v>
      </c>
      <c r="H303" s="179">
        <v>2</v>
      </c>
      <c r="I303" s="180"/>
      <c r="J303" s="181">
        <f>ROUND(I303*H303,2)</f>
        <v>0</v>
      </c>
      <c r="K303" s="177" t="s">
        <v>214</v>
      </c>
      <c r="L303" s="182"/>
      <c r="M303" s="183" t="s">
        <v>1</v>
      </c>
      <c r="N303" s="184" t="s">
        <v>38</v>
      </c>
      <c r="P303" s="141">
        <f>O303*H303</f>
        <v>0</v>
      </c>
      <c r="Q303" s="141">
        <v>6.1000000000000004E-3</v>
      </c>
      <c r="R303" s="141">
        <f>Q303*H303</f>
        <v>1.2200000000000001E-2</v>
      </c>
      <c r="S303" s="141">
        <v>0</v>
      </c>
      <c r="T303" s="142">
        <f>S303*H303</f>
        <v>0</v>
      </c>
      <c r="AR303" s="143" t="s">
        <v>176</v>
      </c>
      <c r="AT303" s="143" t="s">
        <v>324</v>
      </c>
      <c r="AU303" s="143" t="s">
        <v>83</v>
      </c>
      <c r="AY303" s="16" t="s">
        <v>129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6" t="s">
        <v>81</v>
      </c>
      <c r="BK303" s="144">
        <f>ROUND(I303*H303,2)</f>
        <v>0</v>
      </c>
      <c r="BL303" s="16" t="s">
        <v>154</v>
      </c>
      <c r="BM303" s="143" t="s">
        <v>1031</v>
      </c>
    </row>
    <row r="304" spans="2:65" s="1" customFormat="1" ht="11.25">
      <c r="B304" s="31"/>
      <c r="D304" s="145" t="s">
        <v>139</v>
      </c>
      <c r="F304" s="146" t="s">
        <v>1030</v>
      </c>
      <c r="I304" s="147"/>
      <c r="L304" s="31"/>
      <c r="M304" s="148"/>
      <c r="T304" s="55"/>
      <c r="AT304" s="16" t="s">
        <v>139</v>
      </c>
      <c r="AU304" s="16" t="s">
        <v>83</v>
      </c>
    </row>
    <row r="305" spans="2:65" s="1" customFormat="1" ht="16.5" customHeight="1">
      <c r="B305" s="131"/>
      <c r="C305" s="175" t="s">
        <v>497</v>
      </c>
      <c r="D305" s="175" t="s">
        <v>324</v>
      </c>
      <c r="E305" s="176" t="s">
        <v>1032</v>
      </c>
      <c r="F305" s="177" t="s">
        <v>1033</v>
      </c>
      <c r="G305" s="178" t="s">
        <v>554</v>
      </c>
      <c r="H305" s="179">
        <v>2</v>
      </c>
      <c r="I305" s="180"/>
      <c r="J305" s="181">
        <f>ROUND(I305*H305,2)</f>
        <v>0</v>
      </c>
      <c r="K305" s="177" t="s">
        <v>214</v>
      </c>
      <c r="L305" s="182"/>
      <c r="M305" s="183" t="s">
        <v>1</v>
      </c>
      <c r="N305" s="184" t="s">
        <v>38</v>
      </c>
      <c r="P305" s="141">
        <f>O305*H305</f>
        <v>0</v>
      </c>
      <c r="Q305" s="141">
        <v>3.0000000000000001E-3</v>
      </c>
      <c r="R305" s="141">
        <f>Q305*H305</f>
        <v>6.0000000000000001E-3</v>
      </c>
      <c r="S305" s="141">
        <v>0</v>
      </c>
      <c r="T305" s="142">
        <f>S305*H305</f>
        <v>0</v>
      </c>
      <c r="AR305" s="143" t="s">
        <v>176</v>
      </c>
      <c r="AT305" s="143" t="s">
        <v>324</v>
      </c>
      <c r="AU305" s="143" t="s">
        <v>83</v>
      </c>
      <c r="AY305" s="16" t="s">
        <v>129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6" t="s">
        <v>81</v>
      </c>
      <c r="BK305" s="144">
        <f>ROUND(I305*H305,2)</f>
        <v>0</v>
      </c>
      <c r="BL305" s="16" t="s">
        <v>154</v>
      </c>
      <c r="BM305" s="143" t="s">
        <v>1034</v>
      </c>
    </row>
    <row r="306" spans="2:65" s="1" customFormat="1" ht="11.25">
      <c r="B306" s="31"/>
      <c r="D306" s="145" t="s">
        <v>139</v>
      </c>
      <c r="F306" s="146" t="s">
        <v>1033</v>
      </c>
      <c r="I306" s="147"/>
      <c r="L306" s="31"/>
      <c r="M306" s="148"/>
      <c r="T306" s="55"/>
      <c r="AT306" s="16" t="s">
        <v>139</v>
      </c>
      <c r="AU306" s="16" t="s">
        <v>83</v>
      </c>
    </row>
    <row r="307" spans="2:65" s="1" customFormat="1" ht="21.75" customHeight="1">
      <c r="B307" s="131"/>
      <c r="C307" s="175" t="s">
        <v>503</v>
      </c>
      <c r="D307" s="175" t="s">
        <v>324</v>
      </c>
      <c r="E307" s="176" t="s">
        <v>1035</v>
      </c>
      <c r="F307" s="177" t="s">
        <v>1036</v>
      </c>
      <c r="G307" s="178" t="s">
        <v>554</v>
      </c>
      <c r="H307" s="179">
        <v>4</v>
      </c>
      <c r="I307" s="180"/>
      <c r="J307" s="181">
        <f>ROUND(I307*H307,2)</f>
        <v>0</v>
      </c>
      <c r="K307" s="177" t="s">
        <v>214</v>
      </c>
      <c r="L307" s="182"/>
      <c r="M307" s="183" t="s">
        <v>1</v>
      </c>
      <c r="N307" s="184" t="s">
        <v>38</v>
      </c>
      <c r="P307" s="141">
        <f>O307*H307</f>
        <v>0</v>
      </c>
      <c r="Q307" s="141">
        <v>3.5E-4</v>
      </c>
      <c r="R307" s="141">
        <f>Q307*H307</f>
        <v>1.4E-3</v>
      </c>
      <c r="S307" s="141">
        <v>0</v>
      </c>
      <c r="T307" s="142">
        <f>S307*H307</f>
        <v>0</v>
      </c>
      <c r="AR307" s="143" t="s">
        <v>176</v>
      </c>
      <c r="AT307" s="143" t="s">
        <v>324</v>
      </c>
      <c r="AU307" s="143" t="s">
        <v>83</v>
      </c>
      <c r="AY307" s="16" t="s">
        <v>129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6" t="s">
        <v>81</v>
      </c>
      <c r="BK307" s="144">
        <f>ROUND(I307*H307,2)</f>
        <v>0</v>
      </c>
      <c r="BL307" s="16" t="s">
        <v>154</v>
      </c>
      <c r="BM307" s="143" t="s">
        <v>1037</v>
      </c>
    </row>
    <row r="308" spans="2:65" s="1" customFormat="1" ht="11.25">
      <c r="B308" s="31"/>
      <c r="D308" s="145" t="s">
        <v>139</v>
      </c>
      <c r="F308" s="146" t="s">
        <v>1036</v>
      </c>
      <c r="I308" s="147"/>
      <c r="L308" s="31"/>
      <c r="M308" s="148"/>
      <c r="T308" s="55"/>
      <c r="AT308" s="16" t="s">
        <v>139</v>
      </c>
      <c r="AU308" s="16" t="s">
        <v>83</v>
      </c>
    </row>
    <row r="309" spans="2:65" s="1" customFormat="1" ht="16.5" customHeight="1">
      <c r="B309" s="131"/>
      <c r="C309" s="175" t="s">
        <v>509</v>
      </c>
      <c r="D309" s="175" t="s">
        <v>324</v>
      </c>
      <c r="E309" s="176" t="s">
        <v>1038</v>
      </c>
      <c r="F309" s="177" t="s">
        <v>1039</v>
      </c>
      <c r="G309" s="178" t="s">
        <v>554</v>
      </c>
      <c r="H309" s="179">
        <v>2</v>
      </c>
      <c r="I309" s="180"/>
      <c r="J309" s="181">
        <f>ROUND(I309*H309,2)</f>
        <v>0</v>
      </c>
      <c r="K309" s="177" t="s">
        <v>214</v>
      </c>
      <c r="L309" s="182"/>
      <c r="M309" s="183" t="s">
        <v>1</v>
      </c>
      <c r="N309" s="184" t="s">
        <v>38</v>
      </c>
      <c r="P309" s="141">
        <f>O309*H309</f>
        <v>0</v>
      </c>
      <c r="Q309" s="141">
        <v>1E-4</v>
      </c>
      <c r="R309" s="141">
        <f>Q309*H309</f>
        <v>2.0000000000000001E-4</v>
      </c>
      <c r="S309" s="141">
        <v>0</v>
      </c>
      <c r="T309" s="142">
        <f>S309*H309</f>
        <v>0</v>
      </c>
      <c r="AR309" s="143" t="s">
        <v>176</v>
      </c>
      <c r="AT309" s="143" t="s">
        <v>324</v>
      </c>
      <c r="AU309" s="143" t="s">
        <v>83</v>
      </c>
      <c r="AY309" s="16" t="s">
        <v>129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6" t="s">
        <v>81</v>
      </c>
      <c r="BK309" s="144">
        <f>ROUND(I309*H309,2)</f>
        <v>0</v>
      </c>
      <c r="BL309" s="16" t="s">
        <v>154</v>
      </c>
      <c r="BM309" s="143" t="s">
        <v>1040</v>
      </c>
    </row>
    <row r="310" spans="2:65" s="1" customFormat="1" ht="11.25">
      <c r="B310" s="31"/>
      <c r="D310" s="145" t="s">
        <v>139</v>
      </c>
      <c r="F310" s="146" t="s">
        <v>1039</v>
      </c>
      <c r="I310" s="147"/>
      <c r="L310" s="31"/>
      <c r="M310" s="148"/>
      <c r="T310" s="55"/>
      <c r="AT310" s="16" t="s">
        <v>139</v>
      </c>
      <c r="AU310" s="16" t="s">
        <v>83</v>
      </c>
    </row>
    <row r="311" spans="2:65" s="1" customFormat="1" ht="33" customHeight="1">
      <c r="B311" s="131"/>
      <c r="C311" s="132" t="s">
        <v>516</v>
      </c>
      <c r="D311" s="132" t="s">
        <v>132</v>
      </c>
      <c r="E311" s="133" t="s">
        <v>878</v>
      </c>
      <c r="F311" s="134" t="s">
        <v>879</v>
      </c>
      <c r="G311" s="135" t="s">
        <v>261</v>
      </c>
      <c r="H311" s="136">
        <v>141.69999999999999</v>
      </c>
      <c r="I311" s="137"/>
      <c r="J311" s="138">
        <f>ROUND(I311*H311,2)</f>
        <v>0</v>
      </c>
      <c r="K311" s="134" t="s">
        <v>214</v>
      </c>
      <c r="L311" s="31"/>
      <c r="M311" s="139" t="s">
        <v>1</v>
      </c>
      <c r="N311" s="140" t="s">
        <v>38</v>
      </c>
      <c r="P311" s="141">
        <f>O311*H311</f>
        <v>0</v>
      </c>
      <c r="Q311" s="141">
        <v>0.14041999999999999</v>
      </c>
      <c r="R311" s="141">
        <f>Q311*H311</f>
        <v>19.897513999999997</v>
      </c>
      <c r="S311" s="141">
        <v>0</v>
      </c>
      <c r="T311" s="142">
        <f>S311*H311</f>
        <v>0</v>
      </c>
      <c r="AR311" s="143" t="s">
        <v>154</v>
      </c>
      <c r="AT311" s="143" t="s">
        <v>132</v>
      </c>
      <c r="AU311" s="143" t="s">
        <v>83</v>
      </c>
      <c r="AY311" s="16" t="s">
        <v>129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6" t="s">
        <v>81</v>
      </c>
      <c r="BK311" s="144">
        <f>ROUND(I311*H311,2)</f>
        <v>0</v>
      </c>
      <c r="BL311" s="16" t="s">
        <v>154</v>
      </c>
      <c r="BM311" s="143" t="s">
        <v>1041</v>
      </c>
    </row>
    <row r="312" spans="2:65" s="1" customFormat="1" ht="29.25">
      <c r="B312" s="31"/>
      <c r="D312" s="145" t="s">
        <v>139</v>
      </c>
      <c r="F312" s="146" t="s">
        <v>880</v>
      </c>
      <c r="I312" s="147"/>
      <c r="L312" s="31"/>
      <c r="M312" s="148"/>
      <c r="T312" s="55"/>
      <c r="AT312" s="16" t="s">
        <v>139</v>
      </c>
      <c r="AU312" s="16" t="s">
        <v>83</v>
      </c>
    </row>
    <row r="313" spans="2:65" s="1" customFormat="1" ht="11.25">
      <c r="B313" s="31"/>
      <c r="D313" s="149" t="s">
        <v>140</v>
      </c>
      <c r="F313" s="150" t="s">
        <v>881</v>
      </c>
      <c r="I313" s="147"/>
      <c r="L313" s="31"/>
      <c r="M313" s="148"/>
      <c r="T313" s="55"/>
      <c r="AT313" s="16" t="s">
        <v>140</v>
      </c>
      <c r="AU313" s="16" t="s">
        <v>83</v>
      </c>
    </row>
    <row r="314" spans="2:65" s="1" customFormat="1" ht="16.5" customHeight="1">
      <c r="B314" s="131"/>
      <c r="C314" s="175" t="s">
        <v>523</v>
      </c>
      <c r="D314" s="175" t="s">
        <v>324</v>
      </c>
      <c r="E314" s="176" t="s">
        <v>882</v>
      </c>
      <c r="F314" s="177" t="s">
        <v>883</v>
      </c>
      <c r="G314" s="178" t="s">
        <v>261</v>
      </c>
      <c r="H314" s="179">
        <v>144.53399999999999</v>
      </c>
      <c r="I314" s="180"/>
      <c r="J314" s="181">
        <f>ROUND(I314*H314,2)</f>
        <v>0</v>
      </c>
      <c r="K314" s="177" t="s">
        <v>214</v>
      </c>
      <c r="L314" s="182"/>
      <c r="M314" s="183" t="s">
        <v>1</v>
      </c>
      <c r="N314" s="184" t="s">
        <v>38</v>
      </c>
      <c r="P314" s="141">
        <f>O314*H314</f>
        <v>0</v>
      </c>
      <c r="Q314" s="141">
        <v>5.6120000000000003E-2</v>
      </c>
      <c r="R314" s="141">
        <f>Q314*H314</f>
        <v>8.1112480799999993</v>
      </c>
      <c r="S314" s="141">
        <v>0</v>
      </c>
      <c r="T314" s="142">
        <f>S314*H314</f>
        <v>0</v>
      </c>
      <c r="AR314" s="143" t="s">
        <v>176</v>
      </c>
      <c r="AT314" s="143" t="s">
        <v>324</v>
      </c>
      <c r="AU314" s="143" t="s">
        <v>83</v>
      </c>
      <c r="AY314" s="16" t="s">
        <v>129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81</v>
      </c>
      <c r="BK314" s="144">
        <f>ROUND(I314*H314,2)</f>
        <v>0</v>
      </c>
      <c r="BL314" s="16" t="s">
        <v>154</v>
      </c>
      <c r="BM314" s="143" t="s">
        <v>1042</v>
      </c>
    </row>
    <row r="315" spans="2:65" s="1" customFormat="1" ht="11.25">
      <c r="B315" s="31"/>
      <c r="D315" s="145" t="s">
        <v>139</v>
      </c>
      <c r="F315" s="146" t="s">
        <v>883</v>
      </c>
      <c r="I315" s="147"/>
      <c r="L315" s="31"/>
      <c r="M315" s="148"/>
      <c r="T315" s="55"/>
      <c r="AT315" s="16" t="s">
        <v>139</v>
      </c>
      <c r="AU315" s="16" t="s">
        <v>83</v>
      </c>
    </row>
    <row r="316" spans="2:65" s="12" customFormat="1" ht="11.25">
      <c r="B316" s="151"/>
      <c r="D316" s="145" t="s">
        <v>142</v>
      </c>
      <c r="F316" s="153" t="s">
        <v>1043</v>
      </c>
      <c r="H316" s="154">
        <v>144.53399999999999</v>
      </c>
      <c r="I316" s="155"/>
      <c r="L316" s="151"/>
      <c r="M316" s="156"/>
      <c r="T316" s="157"/>
      <c r="AT316" s="152" t="s">
        <v>142</v>
      </c>
      <c r="AU316" s="152" t="s">
        <v>83</v>
      </c>
      <c r="AV316" s="12" t="s">
        <v>83</v>
      </c>
      <c r="AW316" s="12" t="s">
        <v>3</v>
      </c>
      <c r="AX316" s="12" t="s">
        <v>81</v>
      </c>
      <c r="AY316" s="152" t="s">
        <v>129</v>
      </c>
    </row>
    <row r="317" spans="2:65" s="1" customFormat="1" ht="24.2" customHeight="1">
      <c r="B317" s="131"/>
      <c r="C317" s="132" t="s">
        <v>531</v>
      </c>
      <c r="D317" s="132" t="s">
        <v>132</v>
      </c>
      <c r="E317" s="133" t="s">
        <v>1044</v>
      </c>
      <c r="F317" s="134" t="s">
        <v>1045</v>
      </c>
      <c r="G317" s="135" t="s">
        <v>554</v>
      </c>
      <c r="H317" s="136">
        <v>6</v>
      </c>
      <c r="I317" s="137"/>
      <c r="J317" s="138">
        <f>ROUND(I317*H317,2)</f>
        <v>0</v>
      </c>
      <c r="K317" s="134" t="s">
        <v>214</v>
      </c>
      <c r="L317" s="31"/>
      <c r="M317" s="139" t="s">
        <v>1</v>
      </c>
      <c r="N317" s="140" t="s">
        <v>38</v>
      </c>
      <c r="P317" s="141">
        <f>O317*H317</f>
        <v>0</v>
      </c>
      <c r="Q317" s="141">
        <v>0</v>
      </c>
      <c r="R317" s="141">
        <f>Q317*H317</f>
        <v>0</v>
      </c>
      <c r="S317" s="141">
        <v>8.2000000000000003E-2</v>
      </c>
      <c r="T317" s="142">
        <f>S317*H317</f>
        <v>0.49199999999999999</v>
      </c>
      <c r="AR317" s="143" t="s">
        <v>154</v>
      </c>
      <c r="AT317" s="143" t="s">
        <v>132</v>
      </c>
      <c r="AU317" s="143" t="s">
        <v>83</v>
      </c>
      <c r="AY317" s="16" t="s">
        <v>129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6" t="s">
        <v>81</v>
      </c>
      <c r="BK317" s="144">
        <f>ROUND(I317*H317,2)</f>
        <v>0</v>
      </c>
      <c r="BL317" s="16" t="s">
        <v>154</v>
      </c>
      <c r="BM317" s="143" t="s">
        <v>1046</v>
      </c>
    </row>
    <row r="318" spans="2:65" s="1" customFormat="1" ht="29.25">
      <c r="B318" s="31"/>
      <c r="D318" s="145" t="s">
        <v>139</v>
      </c>
      <c r="F318" s="146" t="s">
        <v>1047</v>
      </c>
      <c r="I318" s="147"/>
      <c r="L318" s="31"/>
      <c r="M318" s="148"/>
      <c r="T318" s="55"/>
      <c r="AT318" s="16" t="s">
        <v>139</v>
      </c>
      <c r="AU318" s="16" t="s">
        <v>83</v>
      </c>
    </row>
    <row r="319" spans="2:65" s="1" customFormat="1" ht="11.25">
      <c r="B319" s="31"/>
      <c r="D319" s="149" t="s">
        <v>140</v>
      </c>
      <c r="F319" s="150" t="s">
        <v>1048</v>
      </c>
      <c r="I319" s="147"/>
      <c r="L319" s="31"/>
      <c r="M319" s="148"/>
      <c r="T319" s="55"/>
      <c r="AT319" s="16" t="s">
        <v>140</v>
      </c>
      <c r="AU319" s="16" t="s">
        <v>83</v>
      </c>
    </row>
    <row r="320" spans="2:65" s="12" customFormat="1" ht="22.5">
      <c r="B320" s="151"/>
      <c r="D320" s="145" t="s">
        <v>142</v>
      </c>
      <c r="E320" s="152" t="s">
        <v>1</v>
      </c>
      <c r="F320" s="153" t="s">
        <v>1049</v>
      </c>
      <c r="H320" s="154">
        <v>2</v>
      </c>
      <c r="I320" s="155"/>
      <c r="L320" s="151"/>
      <c r="M320" s="156"/>
      <c r="T320" s="157"/>
      <c r="AT320" s="152" t="s">
        <v>142</v>
      </c>
      <c r="AU320" s="152" t="s">
        <v>83</v>
      </c>
      <c r="AV320" s="12" t="s">
        <v>83</v>
      </c>
      <c r="AW320" s="12" t="s">
        <v>30</v>
      </c>
      <c r="AX320" s="12" t="s">
        <v>73</v>
      </c>
      <c r="AY320" s="152" t="s">
        <v>129</v>
      </c>
    </row>
    <row r="321" spans="2:65" s="12" customFormat="1" ht="22.5">
      <c r="B321" s="151"/>
      <c r="D321" s="145" t="s">
        <v>142</v>
      </c>
      <c r="E321" s="152" t="s">
        <v>1</v>
      </c>
      <c r="F321" s="153" t="s">
        <v>1050</v>
      </c>
      <c r="H321" s="154">
        <v>4</v>
      </c>
      <c r="I321" s="155"/>
      <c r="L321" s="151"/>
      <c r="M321" s="156"/>
      <c r="T321" s="157"/>
      <c r="AT321" s="152" t="s">
        <v>142</v>
      </c>
      <c r="AU321" s="152" t="s">
        <v>83</v>
      </c>
      <c r="AV321" s="12" t="s">
        <v>83</v>
      </c>
      <c r="AW321" s="12" t="s">
        <v>30</v>
      </c>
      <c r="AX321" s="12" t="s">
        <v>73</v>
      </c>
      <c r="AY321" s="152" t="s">
        <v>129</v>
      </c>
    </row>
    <row r="322" spans="2:65" s="13" customFormat="1" ht="11.25">
      <c r="B322" s="162"/>
      <c r="D322" s="145" t="s">
        <v>142</v>
      </c>
      <c r="E322" s="163" t="s">
        <v>1</v>
      </c>
      <c r="F322" s="164" t="s">
        <v>239</v>
      </c>
      <c r="H322" s="165">
        <v>6</v>
      </c>
      <c r="I322" s="166"/>
      <c r="L322" s="162"/>
      <c r="M322" s="167"/>
      <c r="T322" s="168"/>
      <c r="AT322" s="163" t="s">
        <v>142</v>
      </c>
      <c r="AU322" s="163" t="s">
        <v>83</v>
      </c>
      <c r="AV322" s="13" t="s">
        <v>154</v>
      </c>
      <c r="AW322" s="13" t="s">
        <v>30</v>
      </c>
      <c r="AX322" s="13" t="s">
        <v>81</v>
      </c>
      <c r="AY322" s="163" t="s">
        <v>129</v>
      </c>
    </row>
    <row r="323" spans="2:65" s="1" customFormat="1" ht="24.2" customHeight="1">
      <c r="B323" s="131"/>
      <c r="C323" s="132" t="s">
        <v>537</v>
      </c>
      <c r="D323" s="132" t="s">
        <v>132</v>
      </c>
      <c r="E323" s="133" t="s">
        <v>1051</v>
      </c>
      <c r="F323" s="134" t="s">
        <v>1052</v>
      </c>
      <c r="G323" s="135" t="s">
        <v>554</v>
      </c>
      <c r="H323" s="136">
        <v>1</v>
      </c>
      <c r="I323" s="137"/>
      <c r="J323" s="138">
        <f>ROUND(I323*H323,2)</f>
        <v>0</v>
      </c>
      <c r="K323" s="134" t="s">
        <v>214</v>
      </c>
      <c r="L323" s="31"/>
      <c r="M323" s="139" t="s">
        <v>1</v>
      </c>
      <c r="N323" s="140" t="s">
        <v>38</v>
      </c>
      <c r="P323" s="141">
        <f>O323*H323</f>
        <v>0</v>
      </c>
      <c r="Q323" s="141">
        <v>0</v>
      </c>
      <c r="R323" s="141">
        <f>Q323*H323</f>
        <v>0</v>
      </c>
      <c r="S323" s="141">
        <v>4.0000000000000001E-3</v>
      </c>
      <c r="T323" s="142">
        <f>S323*H323</f>
        <v>4.0000000000000001E-3</v>
      </c>
      <c r="AR323" s="143" t="s">
        <v>154</v>
      </c>
      <c r="AT323" s="143" t="s">
        <v>132</v>
      </c>
      <c r="AU323" s="143" t="s">
        <v>83</v>
      </c>
      <c r="AY323" s="16" t="s">
        <v>129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6" t="s">
        <v>81</v>
      </c>
      <c r="BK323" s="144">
        <f>ROUND(I323*H323,2)</f>
        <v>0</v>
      </c>
      <c r="BL323" s="16" t="s">
        <v>154</v>
      </c>
      <c r="BM323" s="143" t="s">
        <v>1053</v>
      </c>
    </row>
    <row r="324" spans="2:65" s="1" customFormat="1" ht="29.25">
      <c r="B324" s="31"/>
      <c r="D324" s="145" t="s">
        <v>139</v>
      </c>
      <c r="F324" s="146" t="s">
        <v>1054</v>
      </c>
      <c r="I324" s="147"/>
      <c r="L324" s="31"/>
      <c r="M324" s="148"/>
      <c r="T324" s="55"/>
      <c r="AT324" s="16" t="s">
        <v>139</v>
      </c>
      <c r="AU324" s="16" t="s">
        <v>83</v>
      </c>
    </row>
    <row r="325" spans="2:65" s="1" customFormat="1" ht="11.25">
      <c r="B325" s="31"/>
      <c r="D325" s="149" t="s">
        <v>140</v>
      </c>
      <c r="F325" s="150" t="s">
        <v>1055</v>
      </c>
      <c r="I325" s="147"/>
      <c r="L325" s="31"/>
      <c r="M325" s="148"/>
      <c r="T325" s="55"/>
      <c r="AT325" s="16" t="s">
        <v>140</v>
      </c>
      <c r="AU325" s="16" t="s">
        <v>83</v>
      </c>
    </row>
    <row r="326" spans="2:65" s="12" customFormat="1" ht="11.25">
      <c r="B326" s="151"/>
      <c r="D326" s="145" t="s">
        <v>142</v>
      </c>
      <c r="E326" s="152" t="s">
        <v>1</v>
      </c>
      <c r="F326" s="153" t="s">
        <v>1056</v>
      </c>
      <c r="H326" s="154">
        <v>1</v>
      </c>
      <c r="I326" s="155"/>
      <c r="L326" s="151"/>
      <c r="M326" s="156"/>
      <c r="T326" s="157"/>
      <c r="AT326" s="152" t="s">
        <v>142</v>
      </c>
      <c r="AU326" s="152" t="s">
        <v>83</v>
      </c>
      <c r="AV326" s="12" t="s">
        <v>83</v>
      </c>
      <c r="AW326" s="12" t="s">
        <v>30</v>
      </c>
      <c r="AX326" s="12" t="s">
        <v>81</v>
      </c>
      <c r="AY326" s="152" t="s">
        <v>129</v>
      </c>
    </row>
    <row r="327" spans="2:65" s="1" customFormat="1" ht="24.2" customHeight="1">
      <c r="B327" s="131"/>
      <c r="C327" s="132" t="s">
        <v>543</v>
      </c>
      <c r="D327" s="132" t="s">
        <v>132</v>
      </c>
      <c r="E327" s="133" t="s">
        <v>783</v>
      </c>
      <c r="F327" s="134" t="s">
        <v>784</v>
      </c>
      <c r="G327" s="135" t="s">
        <v>213</v>
      </c>
      <c r="H327" s="136">
        <v>180</v>
      </c>
      <c r="I327" s="137"/>
      <c r="J327" s="138">
        <f>ROUND(I327*H327,2)</f>
        <v>0</v>
      </c>
      <c r="K327" s="134" t="s">
        <v>214</v>
      </c>
      <c r="L327" s="31"/>
      <c r="M327" s="139" t="s">
        <v>1</v>
      </c>
      <c r="N327" s="140" t="s">
        <v>38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154</v>
      </c>
      <c r="AT327" s="143" t="s">
        <v>132</v>
      </c>
      <c r="AU327" s="143" t="s">
        <v>83</v>
      </c>
      <c r="AY327" s="16" t="s">
        <v>129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6" t="s">
        <v>81</v>
      </c>
      <c r="BK327" s="144">
        <f>ROUND(I327*H327,2)</f>
        <v>0</v>
      </c>
      <c r="BL327" s="16" t="s">
        <v>154</v>
      </c>
      <c r="BM327" s="143" t="s">
        <v>1057</v>
      </c>
    </row>
    <row r="328" spans="2:65" s="1" customFormat="1" ht="39">
      <c r="B328" s="31"/>
      <c r="D328" s="145" t="s">
        <v>139</v>
      </c>
      <c r="F328" s="146" t="s">
        <v>786</v>
      </c>
      <c r="I328" s="147"/>
      <c r="L328" s="31"/>
      <c r="M328" s="148"/>
      <c r="T328" s="55"/>
      <c r="AT328" s="16" t="s">
        <v>139</v>
      </c>
      <c r="AU328" s="16" t="s">
        <v>83</v>
      </c>
    </row>
    <row r="329" spans="2:65" s="1" customFormat="1" ht="11.25">
      <c r="B329" s="31"/>
      <c r="D329" s="149" t="s">
        <v>140</v>
      </c>
      <c r="F329" s="150" t="s">
        <v>787</v>
      </c>
      <c r="I329" s="147"/>
      <c r="L329" s="31"/>
      <c r="M329" s="148"/>
      <c r="T329" s="55"/>
      <c r="AT329" s="16" t="s">
        <v>140</v>
      </c>
      <c r="AU329" s="16" t="s">
        <v>83</v>
      </c>
    </row>
    <row r="330" spans="2:65" s="12" customFormat="1" ht="11.25">
      <c r="B330" s="151"/>
      <c r="D330" s="145" t="s">
        <v>142</v>
      </c>
      <c r="E330" s="152" t="s">
        <v>1</v>
      </c>
      <c r="F330" s="153" t="s">
        <v>1058</v>
      </c>
      <c r="H330" s="154">
        <v>180</v>
      </c>
      <c r="I330" s="155"/>
      <c r="L330" s="151"/>
      <c r="M330" s="156"/>
      <c r="T330" s="157"/>
      <c r="AT330" s="152" t="s">
        <v>142</v>
      </c>
      <c r="AU330" s="152" t="s">
        <v>83</v>
      </c>
      <c r="AV330" s="12" t="s">
        <v>83</v>
      </c>
      <c r="AW330" s="12" t="s">
        <v>30</v>
      </c>
      <c r="AX330" s="12" t="s">
        <v>73</v>
      </c>
      <c r="AY330" s="152" t="s">
        <v>129</v>
      </c>
    </row>
    <row r="331" spans="2:65" s="13" customFormat="1" ht="11.25">
      <c r="B331" s="162"/>
      <c r="D331" s="145" t="s">
        <v>142</v>
      </c>
      <c r="E331" s="163" t="s">
        <v>1</v>
      </c>
      <c r="F331" s="164" t="s">
        <v>239</v>
      </c>
      <c r="H331" s="165">
        <v>180</v>
      </c>
      <c r="I331" s="166"/>
      <c r="L331" s="162"/>
      <c r="M331" s="167"/>
      <c r="T331" s="168"/>
      <c r="AT331" s="163" t="s">
        <v>142</v>
      </c>
      <c r="AU331" s="163" t="s">
        <v>83</v>
      </c>
      <c r="AV331" s="13" t="s">
        <v>154</v>
      </c>
      <c r="AW331" s="13" t="s">
        <v>30</v>
      </c>
      <c r="AX331" s="13" t="s">
        <v>81</v>
      </c>
      <c r="AY331" s="163" t="s">
        <v>129</v>
      </c>
    </row>
    <row r="332" spans="2:65" s="11" customFormat="1" ht="22.9" customHeight="1">
      <c r="B332" s="119"/>
      <c r="D332" s="120" t="s">
        <v>72</v>
      </c>
      <c r="E332" s="129" t="s">
        <v>799</v>
      </c>
      <c r="F332" s="129" t="s">
        <v>800</v>
      </c>
      <c r="I332" s="122"/>
      <c r="J332" s="130">
        <f>BK332</f>
        <v>0</v>
      </c>
      <c r="L332" s="119"/>
      <c r="M332" s="124"/>
      <c r="P332" s="125">
        <f>SUM(P333:P370)</f>
        <v>0</v>
      </c>
      <c r="R332" s="125">
        <f>SUM(R333:R370)</f>
        <v>0</v>
      </c>
      <c r="T332" s="126">
        <f>SUM(T333:T370)</f>
        <v>0</v>
      </c>
      <c r="AR332" s="120" t="s">
        <v>81</v>
      </c>
      <c r="AT332" s="127" t="s">
        <v>72</v>
      </c>
      <c r="AU332" s="127" t="s">
        <v>81</v>
      </c>
      <c r="AY332" s="120" t="s">
        <v>129</v>
      </c>
      <c r="BK332" s="128">
        <f>SUM(BK333:BK370)</f>
        <v>0</v>
      </c>
    </row>
    <row r="333" spans="2:65" s="1" customFormat="1" ht="21.75" customHeight="1">
      <c r="B333" s="131"/>
      <c r="C333" s="132" t="s">
        <v>551</v>
      </c>
      <c r="D333" s="132" t="s">
        <v>132</v>
      </c>
      <c r="E333" s="133" t="s">
        <v>802</v>
      </c>
      <c r="F333" s="134" t="s">
        <v>803</v>
      </c>
      <c r="G333" s="135" t="s">
        <v>304</v>
      </c>
      <c r="H333" s="136">
        <v>480.32</v>
      </c>
      <c r="I333" s="137"/>
      <c r="J333" s="138">
        <f>ROUND(I333*H333,2)</f>
        <v>0</v>
      </c>
      <c r="K333" s="134" t="s">
        <v>546</v>
      </c>
      <c r="L333" s="31"/>
      <c r="M333" s="139" t="s">
        <v>1</v>
      </c>
      <c r="N333" s="140" t="s">
        <v>38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154</v>
      </c>
      <c r="AT333" s="143" t="s">
        <v>132</v>
      </c>
      <c r="AU333" s="143" t="s">
        <v>83</v>
      </c>
      <c r="AY333" s="16" t="s">
        <v>129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6" t="s">
        <v>81</v>
      </c>
      <c r="BK333" s="144">
        <f>ROUND(I333*H333,2)</f>
        <v>0</v>
      </c>
      <c r="BL333" s="16" t="s">
        <v>154</v>
      </c>
      <c r="BM333" s="143" t="s">
        <v>1059</v>
      </c>
    </row>
    <row r="334" spans="2:65" s="1" customFormat="1" ht="19.5">
      <c r="B334" s="31"/>
      <c r="D334" s="145" t="s">
        <v>139</v>
      </c>
      <c r="F334" s="146" t="s">
        <v>805</v>
      </c>
      <c r="I334" s="147"/>
      <c r="L334" s="31"/>
      <c r="M334" s="148"/>
      <c r="T334" s="55"/>
      <c r="AT334" s="16" t="s">
        <v>139</v>
      </c>
      <c r="AU334" s="16" t="s">
        <v>83</v>
      </c>
    </row>
    <row r="335" spans="2:65" s="1" customFormat="1" ht="11.25">
      <c r="B335" s="31"/>
      <c r="D335" s="149" t="s">
        <v>140</v>
      </c>
      <c r="F335" s="150" t="s">
        <v>806</v>
      </c>
      <c r="I335" s="147"/>
      <c r="L335" s="31"/>
      <c r="M335" s="148"/>
      <c r="T335" s="55"/>
      <c r="AT335" s="16" t="s">
        <v>140</v>
      </c>
      <c r="AU335" s="16" t="s">
        <v>83</v>
      </c>
    </row>
    <row r="336" spans="2:65" s="14" customFormat="1" ht="11.25">
      <c r="B336" s="169"/>
      <c r="D336" s="145" t="s">
        <v>142</v>
      </c>
      <c r="E336" s="170" t="s">
        <v>1</v>
      </c>
      <c r="F336" s="171" t="s">
        <v>807</v>
      </c>
      <c r="H336" s="170" t="s">
        <v>1</v>
      </c>
      <c r="I336" s="172"/>
      <c r="L336" s="169"/>
      <c r="M336" s="173"/>
      <c r="T336" s="174"/>
      <c r="AT336" s="170" t="s">
        <v>142</v>
      </c>
      <c r="AU336" s="170" t="s">
        <v>83</v>
      </c>
      <c r="AV336" s="14" t="s">
        <v>81</v>
      </c>
      <c r="AW336" s="14" t="s">
        <v>30</v>
      </c>
      <c r="AX336" s="14" t="s">
        <v>73</v>
      </c>
      <c r="AY336" s="170" t="s">
        <v>129</v>
      </c>
    </row>
    <row r="337" spans="2:65" s="12" customFormat="1" ht="22.5">
      <c r="B337" s="151"/>
      <c r="D337" s="145" t="s">
        <v>142</v>
      </c>
      <c r="E337" s="152" t="s">
        <v>1</v>
      </c>
      <c r="F337" s="153" t="s">
        <v>1060</v>
      </c>
      <c r="H337" s="154">
        <v>118.82</v>
      </c>
      <c r="I337" s="155"/>
      <c r="L337" s="151"/>
      <c r="M337" s="156"/>
      <c r="T337" s="157"/>
      <c r="AT337" s="152" t="s">
        <v>142</v>
      </c>
      <c r="AU337" s="152" t="s">
        <v>83</v>
      </c>
      <c r="AV337" s="12" t="s">
        <v>83</v>
      </c>
      <c r="AW337" s="12" t="s">
        <v>30</v>
      </c>
      <c r="AX337" s="12" t="s">
        <v>73</v>
      </c>
      <c r="AY337" s="152" t="s">
        <v>129</v>
      </c>
    </row>
    <row r="338" spans="2:65" s="12" customFormat="1" ht="22.5">
      <c r="B338" s="151"/>
      <c r="D338" s="145" t="s">
        <v>142</v>
      </c>
      <c r="E338" s="152" t="s">
        <v>1</v>
      </c>
      <c r="F338" s="153" t="s">
        <v>1061</v>
      </c>
      <c r="H338" s="154">
        <v>34.692</v>
      </c>
      <c r="I338" s="155"/>
      <c r="L338" s="151"/>
      <c r="M338" s="156"/>
      <c r="T338" s="157"/>
      <c r="AT338" s="152" t="s">
        <v>142</v>
      </c>
      <c r="AU338" s="152" t="s">
        <v>83</v>
      </c>
      <c r="AV338" s="12" t="s">
        <v>83</v>
      </c>
      <c r="AW338" s="12" t="s">
        <v>30</v>
      </c>
      <c r="AX338" s="12" t="s">
        <v>73</v>
      </c>
      <c r="AY338" s="152" t="s">
        <v>129</v>
      </c>
    </row>
    <row r="339" spans="2:65" s="12" customFormat="1" ht="11.25">
      <c r="B339" s="151"/>
      <c r="D339" s="145" t="s">
        <v>142</v>
      </c>
      <c r="E339" s="152" t="s">
        <v>1</v>
      </c>
      <c r="F339" s="153" t="s">
        <v>1062</v>
      </c>
      <c r="H339" s="154">
        <v>34.103999999999999</v>
      </c>
      <c r="I339" s="155"/>
      <c r="L339" s="151"/>
      <c r="M339" s="156"/>
      <c r="T339" s="157"/>
      <c r="AT339" s="152" t="s">
        <v>142</v>
      </c>
      <c r="AU339" s="152" t="s">
        <v>83</v>
      </c>
      <c r="AV339" s="12" t="s">
        <v>83</v>
      </c>
      <c r="AW339" s="12" t="s">
        <v>30</v>
      </c>
      <c r="AX339" s="12" t="s">
        <v>73</v>
      </c>
      <c r="AY339" s="152" t="s">
        <v>129</v>
      </c>
    </row>
    <row r="340" spans="2:65" s="12" customFormat="1" ht="22.5">
      <c r="B340" s="151"/>
      <c r="D340" s="145" t="s">
        <v>142</v>
      </c>
      <c r="E340" s="152" t="s">
        <v>1</v>
      </c>
      <c r="F340" s="153" t="s">
        <v>1063</v>
      </c>
      <c r="H340" s="154">
        <v>233.779</v>
      </c>
      <c r="I340" s="155"/>
      <c r="L340" s="151"/>
      <c r="M340" s="156"/>
      <c r="T340" s="157"/>
      <c r="AT340" s="152" t="s">
        <v>142</v>
      </c>
      <c r="AU340" s="152" t="s">
        <v>83</v>
      </c>
      <c r="AV340" s="12" t="s">
        <v>83</v>
      </c>
      <c r="AW340" s="12" t="s">
        <v>30</v>
      </c>
      <c r="AX340" s="12" t="s">
        <v>73</v>
      </c>
      <c r="AY340" s="152" t="s">
        <v>129</v>
      </c>
    </row>
    <row r="341" spans="2:65" s="12" customFormat="1" ht="22.5">
      <c r="B341" s="151"/>
      <c r="D341" s="145" t="s">
        <v>142</v>
      </c>
      <c r="E341" s="152" t="s">
        <v>1</v>
      </c>
      <c r="F341" s="153" t="s">
        <v>1064</v>
      </c>
      <c r="H341" s="154">
        <v>38.22</v>
      </c>
      <c r="I341" s="155"/>
      <c r="L341" s="151"/>
      <c r="M341" s="156"/>
      <c r="T341" s="157"/>
      <c r="AT341" s="152" t="s">
        <v>142</v>
      </c>
      <c r="AU341" s="152" t="s">
        <v>83</v>
      </c>
      <c r="AV341" s="12" t="s">
        <v>83</v>
      </c>
      <c r="AW341" s="12" t="s">
        <v>30</v>
      </c>
      <c r="AX341" s="12" t="s">
        <v>73</v>
      </c>
      <c r="AY341" s="152" t="s">
        <v>129</v>
      </c>
    </row>
    <row r="342" spans="2:65" s="12" customFormat="1" ht="11.25">
      <c r="B342" s="151"/>
      <c r="D342" s="145" t="s">
        <v>142</v>
      </c>
      <c r="E342" s="152" t="s">
        <v>1</v>
      </c>
      <c r="F342" s="153" t="s">
        <v>1065</v>
      </c>
      <c r="H342" s="154">
        <v>20.704999999999998</v>
      </c>
      <c r="I342" s="155"/>
      <c r="L342" s="151"/>
      <c r="M342" s="156"/>
      <c r="T342" s="157"/>
      <c r="AT342" s="152" t="s">
        <v>142</v>
      </c>
      <c r="AU342" s="152" t="s">
        <v>83</v>
      </c>
      <c r="AV342" s="12" t="s">
        <v>83</v>
      </c>
      <c r="AW342" s="12" t="s">
        <v>30</v>
      </c>
      <c r="AX342" s="12" t="s">
        <v>73</v>
      </c>
      <c r="AY342" s="152" t="s">
        <v>129</v>
      </c>
    </row>
    <row r="343" spans="2:65" s="13" customFormat="1" ht="11.25">
      <c r="B343" s="162"/>
      <c r="D343" s="145" t="s">
        <v>142</v>
      </c>
      <c r="E343" s="163" t="s">
        <v>1</v>
      </c>
      <c r="F343" s="164" t="s">
        <v>239</v>
      </c>
      <c r="H343" s="165">
        <v>480.32</v>
      </c>
      <c r="I343" s="166"/>
      <c r="L343" s="162"/>
      <c r="M343" s="167"/>
      <c r="T343" s="168"/>
      <c r="AT343" s="163" t="s">
        <v>142</v>
      </c>
      <c r="AU343" s="163" t="s">
        <v>83</v>
      </c>
      <c r="AV343" s="13" t="s">
        <v>154</v>
      </c>
      <c r="AW343" s="13" t="s">
        <v>30</v>
      </c>
      <c r="AX343" s="13" t="s">
        <v>81</v>
      </c>
      <c r="AY343" s="163" t="s">
        <v>129</v>
      </c>
    </row>
    <row r="344" spans="2:65" s="1" customFormat="1" ht="24.2" customHeight="1">
      <c r="B344" s="131"/>
      <c r="C344" s="132" t="s">
        <v>558</v>
      </c>
      <c r="D344" s="132" t="s">
        <v>132</v>
      </c>
      <c r="E344" s="133" t="s">
        <v>817</v>
      </c>
      <c r="F344" s="134" t="s">
        <v>818</v>
      </c>
      <c r="G344" s="135" t="s">
        <v>304</v>
      </c>
      <c r="H344" s="136">
        <v>4322.88</v>
      </c>
      <c r="I344" s="137"/>
      <c r="J344" s="138">
        <f>ROUND(I344*H344,2)</f>
        <v>0</v>
      </c>
      <c r="K344" s="134" t="s">
        <v>546</v>
      </c>
      <c r="L344" s="31"/>
      <c r="M344" s="139" t="s">
        <v>1</v>
      </c>
      <c r="N344" s="140" t="s">
        <v>38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154</v>
      </c>
      <c r="AT344" s="143" t="s">
        <v>132</v>
      </c>
      <c r="AU344" s="143" t="s">
        <v>83</v>
      </c>
      <c r="AY344" s="16" t="s">
        <v>129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6" t="s">
        <v>81</v>
      </c>
      <c r="BK344" s="144">
        <f>ROUND(I344*H344,2)</f>
        <v>0</v>
      </c>
      <c r="BL344" s="16" t="s">
        <v>154</v>
      </c>
      <c r="BM344" s="143" t="s">
        <v>1066</v>
      </c>
    </row>
    <row r="345" spans="2:65" s="1" customFormat="1" ht="19.5">
      <c r="B345" s="31"/>
      <c r="D345" s="145" t="s">
        <v>139</v>
      </c>
      <c r="F345" s="146" t="s">
        <v>820</v>
      </c>
      <c r="I345" s="147"/>
      <c r="L345" s="31"/>
      <c r="M345" s="148"/>
      <c r="T345" s="55"/>
      <c r="AT345" s="16" t="s">
        <v>139</v>
      </c>
      <c r="AU345" s="16" t="s">
        <v>83</v>
      </c>
    </row>
    <row r="346" spans="2:65" s="1" customFormat="1" ht="11.25">
      <c r="B346" s="31"/>
      <c r="D346" s="149" t="s">
        <v>140</v>
      </c>
      <c r="F346" s="150" t="s">
        <v>821</v>
      </c>
      <c r="I346" s="147"/>
      <c r="L346" s="31"/>
      <c r="M346" s="148"/>
      <c r="T346" s="55"/>
      <c r="AT346" s="16" t="s">
        <v>140</v>
      </c>
      <c r="AU346" s="16" t="s">
        <v>83</v>
      </c>
    </row>
    <row r="347" spans="2:65" s="14" customFormat="1" ht="11.25">
      <c r="B347" s="169"/>
      <c r="D347" s="145" t="s">
        <v>142</v>
      </c>
      <c r="E347" s="170" t="s">
        <v>1</v>
      </c>
      <c r="F347" s="171" t="s">
        <v>822</v>
      </c>
      <c r="H347" s="170" t="s">
        <v>1</v>
      </c>
      <c r="I347" s="172"/>
      <c r="L347" s="169"/>
      <c r="M347" s="173"/>
      <c r="T347" s="174"/>
      <c r="AT347" s="170" t="s">
        <v>142</v>
      </c>
      <c r="AU347" s="170" t="s">
        <v>83</v>
      </c>
      <c r="AV347" s="14" t="s">
        <v>81</v>
      </c>
      <c r="AW347" s="14" t="s">
        <v>30</v>
      </c>
      <c r="AX347" s="14" t="s">
        <v>73</v>
      </c>
      <c r="AY347" s="170" t="s">
        <v>129</v>
      </c>
    </row>
    <row r="348" spans="2:65" s="12" customFormat="1" ht="22.5">
      <c r="B348" s="151"/>
      <c r="D348" s="145" t="s">
        <v>142</v>
      </c>
      <c r="E348" s="152" t="s">
        <v>1</v>
      </c>
      <c r="F348" s="153" t="s">
        <v>1060</v>
      </c>
      <c r="H348" s="154">
        <v>118.82</v>
      </c>
      <c r="I348" s="155"/>
      <c r="L348" s="151"/>
      <c r="M348" s="156"/>
      <c r="T348" s="157"/>
      <c r="AT348" s="152" t="s">
        <v>142</v>
      </c>
      <c r="AU348" s="152" t="s">
        <v>83</v>
      </c>
      <c r="AV348" s="12" t="s">
        <v>83</v>
      </c>
      <c r="AW348" s="12" t="s">
        <v>30</v>
      </c>
      <c r="AX348" s="12" t="s">
        <v>73</v>
      </c>
      <c r="AY348" s="152" t="s">
        <v>129</v>
      </c>
    </row>
    <row r="349" spans="2:65" s="12" customFormat="1" ht="22.5">
      <c r="B349" s="151"/>
      <c r="D349" s="145" t="s">
        <v>142</v>
      </c>
      <c r="E349" s="152" t="s">
        <v>1</v>
      </c>
      <c r="F349" s="153" t="s">
        <v>1061</v>
      </c>
      <c r="H349" s="154">
        <v>34.692</v>
      </c>
      <c r="I349" s="155"/>
      <c r="L349" s="151"/>
      <c r="M349" s="156"/>
      <c r="T349" s="157"/>
      <c r="AT349" s="152" t="s">
        <v>142</v>
      </c>
      <c r="AU349" s="152" t="s">
        <v>83</v>
      </c>
      <c r="AV349" s="12" t="s">
        <v>83</v>
      </c>
      <c r="AW349" s="12" t="s">
        <v>30</v>
      </c>
      <c r="AX349" s="12" t="s">
        <v>73</v>
      </c>
      <c r="AY349" s="152" t="s">
        <v>129</v>
      </c>
    </row>
    <row r="350" spans="2:65" s="12" customFormat="1" ht="11.25">
      <c r="B350" s="151"/>
      <c r="D350" s="145" t="s">
        <v>142</v>
      </c>
      <c r="E350" s="152" t="s">
        <v>1</v>
      </c>
      <c r="F350" s="153" t="s">
        <v>1062</v>
      </c>
      <c r="H350" s="154">
        <v>34.103999999999999</v>
      </c>
      <c r="I350" s="155"/>
      <c r="L350" s="151"/>
      <c r="M350" s="156"/>
      <c r="T350" s="157"/>
      <c r="AT350" s="152" t="s">
        <v>142</v>
      </c>
      <c r="AU350" s="152" t="s">
        <v>83</v>
      </c>
      <c r="AV350" s="12" t="s">
        <v>83</v>
      </c>
      <c r="AW350" s="12" t="s">
        <v>30</v>
      </c>
      <c r="AX350" s="12" t="s">
        <v>73</v>
      </c>
      <c r="AY350" s="152" t="s">
        <v>129</v>
      </c>
    </row>
    <row r="351" spans="2:65" s="12" customFormat="1" ht="22.5">
      <c r="B351" s="151"/>
      <c r="D351" s="145" t="s">
        <v>142</v>
      </c>
      <c r="E351" s="152" t="s">
        <v>1</v>
      </c>
      <c r="F351" s="153" t="s">
        <v>1063</v>
      </c>
      <c r="H351" s="154">
        <v>233.779</v>
      </c>
      <c r="I351" s="155"/>
      <c r="L351" s="151"/>
      <c r="M351" s="156"/>
      <c r="T351" s="157"/>
      <c r="AT351" s="152" t="s">
        <v>142</v>
      </c>
      <c r="AU351" s="152" t="s">
        <v>83</v>
      </c>
      <c r="AV351" s="12" t="s">
        <v>83</v>
      </c>
      <c r="AW351" s="12" t="s">
        <v>30</v>
      </c>
      <c r="AX351" s="12" t="s">
        <v>73</v>
      </c>
      <c r="AY351" s="152" t="s">
        <v>129</v>
      </c>
    </row>
    <row r="352" spans="2:65" s="12" customFormat="1" ht="22.5">
      <c r="B352" s="151"/>
      <c r="D352" s="145" t="s">
        <v>142</v>
      </c>
      <c r="E352" s="152" t="s">
        <v>1</v>
      </c>
      <c r="F352" s="153" t="s">
        <v>1064</v>
      </c>
      <c r="H352" s="154">
        <v>38.22</v>
      </c>
      <c r="I352" s="155"/>
      <c r="L352" s="151"/>
      <c r="M352" s="156"/>
      <c r="T352" s="157"/>
      <c r="AT352" s="152" t="s">
        <v>142</v>
      </c>
      <c r="AU352" s="152" t="s">
        <v>83</v>
      </c>
      <c r="AV352" s="12" t="s">
        <v>83</v>
      </c>
      <c r="AW352" s="12" t="s">
        <v>30</v>
      </c>
      <c r="AX352" s="12" t="s">
        <v>73</v>
      </c>
      <c r="AY352" s="152" t="s">
        <v>129</v>
      </c>
    </row>
    <row r="353" spans="2:65" s="12" customFormat="1" ht="11.25">
      <c r="B353" s="151"/>
      <c r="D353" s="145" t="s">
        <v>142</v>
      </c>
      <c r="E353" s="152" t="s">
        <v>1</v>
      </c>
      <c r="F353" s="153" t="s">
        <v>1065</v>
      </c>
      <c r="H353" s="154">
        <v>20.704999999999998</v>
      </c>
      <c r="I353" s="155"/>
      <c r="L353" s="151"/>
      <c r="M353" s="156"/>
      <c r="T353" s="157"/>
      <c r="AT353" s="152" t="s">
        <v>142</v>
      </c>
      <c r="AU353" s="152" t="s">
        <v>83</v>
      </c>
      <c r="AV353" s="12" t="s">
        <v>83</v>
      </c>
      <c r="AW353" s="12" t="s">
        <v>30</v>
      </c>
      <c r="AX353" s="12" t="s">
        <v>73</v>
      </c>
      <c r="AY353" s="152" t="s">
        <v>129</v>
      </c>
    </row>
    <row r="354" spans="2:65" s="13" customFormat="1" ht="11.25">
      <c r="B354" s="162"/>
      <c r="D354" s="145" t="s">
        <v>142</v>
      </c>
      <c r="E354" s="163" t="s">
        <v>1</v>
      </c>
      <c r="F354" s="164" t="s">
        <v>239</v>
      </c>
      <c r="H354" s="165">
        <v>480.32</v>
      </c>
      <c r="I354" s="166"/>
      <c r="L354" s="162"/>
      <c r="M354" s="167"/>
      <c r="T354" s="168"/>
      <c r="AT354" s="163" t="s">
        <v>142</v>
      </c>
      <c r="AU354" s="163" t="s">
        <v>83</v>
      </c>
      <c r="AV354" s="13" t="s">
        <v>154</v>
      </c>
      <c r="AW354" s="13" t="s">
        <v>30</v>
      </c>
      <c r="AX354" s="13" t="s">
        <v>81</v>
      </c>
      <c r="AY354" s="163" t="s">
        <v>129</v>
      </c>
    </row>
    <row r="355" spans="2:65" s="12" customFormat="1" ht="11.25">
      <c r="B355" s="151"/>
      <c r="D355" s="145" t="s">
        <v>142</v>
      </c>
      <c r="F355" s="153" t="s">
        <v>1067</v>
      </c>
      <c r="H355" s="154">
        <v>4322.88</v>
      </c>
      <c r="I355" s="155"/>
      <c r="L355" s="151"/>
      <c r="M355" s="156"/>
      <c r="T355" s="157"/>
      <c r="AT355" s="152" t="s">
        <v>142</v>
      </c>
      <c r="AU355" s="152" t="s">
        <v>83</v>
      </c>
      <c r="AV355" s="12" t="s">
        <v>83</v>
      </c>
      <c r="AW355" s="12" t="s">
        <v>3</v>
      </c>
      <c r="AX355" s="12" t="s">
        <v>81</v>
      </c>
      <c r="AY355" s="152" t="s">
        <v>129</v>
      </c>
    </row>
    <row r="356" spans="2:65" s="1" customFormat="1" ht="37.9" customHeight="1">
      <c r="B356" s="131"/>
      <c r="C356" s="132" t="s">
        <v>563</v>
      </c>
      <c r="D356" s="132" t="s">
        <v>132</v>
      </c>
      <c r="E356" s="133" t="s">
        <v>854</v>
      </c>
      <c r="F356" s="134" t="s">
        <v>855</v>
      </c>
      <c r="G356" s="135" t="s">
        <v>304</v>
      </c>
      <c r="H356" s="136">
        <v>212.43700000000001</v>
      </c>
      <c r="I356" s="137"/>
      <c r="J356" s="138">
        <f>ROUND(I356*H356,2)</f>
        <v>0</v>
      </c>
      <c r="K356" s="134" t="s">
        <v>546</v>
      </c>
      <c r="L356" s="31"/>
      <c r="M356" s="139" t="s">
        <v>1</v>
      </c>
      <c r="N356" s="140" t="s">
        <v>38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154</v>
      </c>
      <c r="AT356" s="143" t="s">
        <v>132</v>
      </c>
      <c r="AU356" s="143" t="s">
        <v>83</v>
      </c>
      <c r="AY356" s="16" t="s">
        <v>129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6" t="s">
        <v>81</v>
      </c>
      <c r="BK356" s="144">
        <f>ROUND(I356*H356,2)</f>
        <v>0</v>
      </c>
      <c r="BL356" s="16" t="s">
        <v>154</v>
      </c>
      <c r="BM356" s="143" t="s">
        <v>1068</v>
      </c>
    </row>
    <row r="357" spans="2:65" s="1" customFormat="1" ht="29.25">
      <c r="B357" s="31"/>
      <c r="D357" s="145" t="s">
        <v>139</v>
      </c>
      <c r="F357" s="146" t="s">
        <v>857</v>
      </c>
      <c r="I357" s="147"/>
      <c r="L357" s="31"/>
      <c r="M357" s="148"/>
      <c r="T357" s="55"/>
      <c r="AT357" s="16" t="s">
        <v>139</v>
      </c>
      <c r="AU357" s="16" t="s">
        <v>83</v>
      </c>
    </row>
    <row r="358" spans="2:65" s="1" customFormat="1" ht="11.25">
      <c r="B358" s="31"/>
      <c r="D358" s="149" t="s">
        <v>140</v>
      </c>
      <c r="F358" s="150" t="s">
        <v>858</v>
      </c>
      <c r="I358" s="147"/>
      <c r="L358" s="31"/>
      <c r="M358" s="148"/>
      <c r="T358" s="55"/>
      <c r="AT358" s="16" t="s">
        <v>140</v>
      </c>
      <c r="AU358" s="16" t="s">
        <v>83</v>
      </c>
    </row>
    <row r="359" spans="2:65" s="12" customFormat="1" ht="22.5">
      <c r="B359" s="151"/>
      <c r="D359" s="145" t="s">
        <v>142</v>
      </c>
      <c r="E359" s="152" t="s">
        <v>1</v>
      </c>
      <c r="F359" s="153" t="s">
        <v>1060</v>
      </c>
      <c r="H359" s="154">
        <v>118.82</v>
      </c>
      <c r="I359" s="155"/>
      <c r="L359" s="151"/>
      <c r="M359" s="156"/>
      <c r="T359" s="157"/>
      <c r="AT359" s="152" t="s">
        <v>142</v>
      </c>
      <c r="AU359" s="152" t="s">
        <v>83</v>
      </c>
      <c r="AV359" s="12" t="s">
        <v>83</v>
      </c>
      <c r="AW359" s="12" t="s">
        <v>30</v>
      </c>
      <c r="AX359" s="12" t="s">
        <v>73</v>
      </c>
      <c r="AY359" s="152" t="s">
        <v>129</v>
      </c>
    </row>
    <row r="360" spans="2:65" s="12" customFormat="1" ht="22.5">
      <c r="B360" s="151"/>
      <c r="D360" s="145" t="s">
        <v>142</v>
      </c>
      <c r="E360" s="152" t="s">
        <v>1</v>
      </c>
      <c r="F360" s="153" t="s">
        <v>1061</v>
      </c>
      <c r="H360" s="154">
        <v>34.692</v>
      </c>
      <c r="I360" s="155"/>
      <c r="L360" s="151"/>
      <c r="M360" s="156"/>
      <c r="T360" s="157"/>
      <c r="AT360" s="152" t="s">
        <v>142</v>
      </c>
      <c r="AU360" s="152" t="s">
        <v>83</v>
      </c>
      <c r="AV360" s="12" t="s">
        <v>83</v>
      </c>
      <c r="AW360" s="12" t="s">
        <v>30</v>
      </c>
      <c r="AX360" s="12" t="s">
        <v>73</v>
      </c>
      <c r="AY360" s="152" t="s">
        <v>129</v>
      </c>
    </row>
    <row r="361" spans="2:65" s="12" customFormat="1" ht="22.5">
      <c r="B361" s="151"/>
      <c r="D361" s="145" t="s">
        <v>142</v>
      </c>
      <c r="E361" s="152" t="s">
        <v>1</v>
      </c>
      <c r="F361" s="153" t="s">
        <v>1064</v>
      </c>
      <c r="H361" s="154">
        <v>38.22</v>
      </c>
      <c r="I361" s="155"/>
      <c r="L361" s="151"/>
      <c r="M361" s="156"/>
      <c r="T361" s="157"/>
      <c r="AT361" s="152" t="s">
        <v>142</v>
      </c>
      <c r="AU361" s="152" t="s">
        <v>83</v>
      </c>
      <c r="AV361" s="12" t="s">
        <v>83</v>
      </c>
      <c r="AW361" s="12" t="s">
        <v>30</v>
      </c>
      <c r="AX361" s="12" t="s">
        <v>73</v>
      </c>
      <c r="AY361" s="152" t="s">
        <v>129</v>
      </c>
    </row>
    <row r="362" spans="2:65" s="12" customFormat="1" ht="11.25">
      <c r="B362" s="151"/>
      <c r="D362" s="145" t="s">
        <v>142</v>
      </c>
      <c r="E362" s="152" t="s">
        <v>1</v>
      </c>
      <c r="F362" s="153" t="s">
        <v>1065</v>
      </c>
      <c r="H362" s="154">
        <v>20.704999999999998</v>
      </c>
      <c r="I362" s="155"/>
      <c r="L362" s="151"/>
      <c r="M362" s="156"/>
      <c r="T362" s="157"/>
      <c r="AT362" s="152" t="s">
        <v>142</v>
      </c>
      <c r="AU362" s="152" t="s">
        <v>83</v>
      </c>
      <c r="AV362" s="12" t="s">
        <v>83</v>
      </c>
      <c r="AW362" s="12" t="s">
        <v>30</v>
      </c>
      <c r="AX362" s="12" t="s">
        <v>73</v>
      </c>
      <c r="AY362" s="152" t="s">
        <v>129</v>
      </c>
    </row>
    <row r="363" spans="2:65" s="13" customFormat="1" ht="11.25">
      <c r="B363" s="162"/>
      <c r="D363" s="145" t="s">
        <v>142</v>
      </c>
      <c r="E363" s="163" t="s">
        <v>1</v>
      </c>
      <c r="F363" s="164" t="s">
        <v>239</v>
      </c>
      <c r="H363" s="165">
        <v>212.43700000000001</v>
      </c>
      <c r="I363" s="166"/>
      <c r="L363" s="162"/>
      <c r="M363" s="167"/>
      <c r="T363" s="168"/>
      <c r="AT363" s="163" t="s">
        <v>142</v>
      </c>
      <c r="AU363" s="163" t="s">
        <v>83</v>
      </c>
      <c r="AV363" s="13" t="s">
        <v>154</v>
      </c>
      <c r="AW363" s="13" t="s">
        <v>30</v>
      </c>
      <c r="AX363" s="13" t="s">
        <v>81</v>
      </c>
      <c r="AY363" s="163" t="s">
        <v>129</v>
      </c>
    </row>
    <row r="364" spans="2:65" s="1" customFormat="1" ht="44.25" customHeight="1">
      <c r="B364" s="131"/>
      <c r="C364" s="132" t="s">
        <v>568</v>
      </c>
      <c r="D364" s="132" t="s">
        <v>132</v>
      </c>
      <c r="E364" s="133" t="s">
        <v>1069</v>
      </c>
      <c r="F364" s="134" t="s">
        <v>1070</v>
      </c>
      <c r="G364" s="135" t="s">
        <v>304</v>
      </c>
      <c r="H364" s="136">
        <v>535.76599999999996</v>
      </c>
      <c r="I364" s="137"/>
      <c r="J364" s="138">
        <f>ROUND(I364*H364,2)</f>
        <v>0</v>
      </c>
      <c r="K364" s="134" t="s">
        <v>214</v>
      </c>
      <c r="L364" s="31"/>
      <c r="M364" s="139" t="s">
        <v>1</v>
      </c>
      <c r="N364" s="140" t="s">
        <v>38</v>
      </c>
      <c r="P364" s="141">
        <f>O364*H364</f>
        <v>0</v>
      </c>
      <c r="Q364" s="141">
        <v>0</v>
      </c>
      <c r="R364" s="141">
        <f>Q364*H364</f>
        <v>0</v>
      </c>
      <c r="S364" s="141">
        <v>0</v>
      </c>
      <c r="T364" s="142">
        <f>S364*H364</f>
        <v>0</v>
      </c>
      <c r="AR364" s="143" t="s">
        <v>154</v>
      </c>
      <c r="AT364" s="143" t="s">
        <v>132</v>
      </c>
      <c r="AU364" s="143" t="s">
        <v>83</v>
      </c>
      <c r="AY364" s="16" t="s">
        <v>129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6" t="s">
        <v>81</v>
      </c>
      <c r="BK364" s="144">
        <f>ROUND(I364*H364,2)</f>
        <v>0</v>
      </c>
      <c r="BL364" s="16" t="s">
        <v>154</v>
      </c>
      <c r="BM364" s="143" t="s">
        <v>1071</v>
      </c>
    </row>
    <row r="365" spans="2:65" s="1" customFormat="1" ht="29.25">
      <c r="B365" s="31"/>
      <c r="D365" s="145" t="s">
        <v>139</v>
      </c>
      <c r="F365" s="146" t="s">
        <v>306</v>
      </c>
      <c r="I365" s="147"/>
      <c r="L365" s="31"/>
      <c r="M365" s="148"/>
      <c r="T365" s="55"/>
      <c r="AT365" s="16" t="s">
        <v>139</v>
      </c>
      <c r="AU365" s="16" t="s">
        <v>83</v>
      </c>
    </row>
    <row r="366" spans="2:65" s="1" customFormat="1" ht="11.25">
      <c r="B366" s="31"/>
      <c r="D366" s="149" t="s">
        <v>140</v>
      </c>
      <c r="F366" s="150" t="s">
        <v>1072</v>
      </c>
      <c r="I366" s="147"/>
      <c r="L366" s="31"/>
      <c r="M366" s="148"/>
      <c r="T366" s="55"/>
      <c r="AT366" s="16" t="s">
        <v>140</v>
      </c>
      <c r="AU366" s="16" t="s">
        <v>83</v>
      </c>
    </row>
    <row r="367" spans="2:65" s="12" customFormat="1" ht="11.25">
      <c r="B367" s="151"/>
      <c r="D367" s="145" t="s">
        <v>142</v>
      </c>
      <c r="E367" s="152" t="s">
        <v>1</v>
      </c>
      <c r="F367" s="153" t="s">
        <v>1062</v>
      </c>
      <c r="H367" s="154">
        <v>34.103999999999999</v>
      </c>
      <c r="I367" s="155"/>
      <c r="L367" s="151"/>
      <c r="M367" s="156"/>
      <c r="T367" s="157"/>
      <c r="AT367" s="152" t="s">
        <v>142</v>
      </c>
      <c r="AU367" s="152" t="s">
        <v>83</v>
      </c>
      <c r="AV367" s="12" t="s">
        <v>83</v>
      </c>
      <c r="AW367" s="12" t="s">
        <v>30</v>
      </c>
      <c r="AX367" s="12" t="s">
        <v>73</v>
      </c>
      <c r="AY367" s="152" t="s">
        <v>129</v>
      </c>
    </row>
    <row r="368" spans="2:65" s="12" customFormat="1" ht="22.5">
      <c r="B368" s="151"/>
      <c r="D368" s="145" t="s">
        <v>142</v>
      </c>
      <c r="E368" s="152" t="s">
        <v>1</v>
      </c>
      <c r="F368" s="153" t="s">
        <v>1063</v>
      </c>
      <c r="H368" s="154">
        <v>233.779</v>
      </c>
      <c r="I368" s="155"/>
      <c r="L368" s="151"/>
      <c r="M368" s="156"/>
      <c r="T368" s="157"/>
      <c r="AT368" s="152" t="s">
        <v>142</v>
      </c>
      <c r="AU368" s="152" t="s">
        <v>83</v>
      </c>
      <c r="AV368" s="12" t="s">
        <v>83</v>
      </c>
      <c r="AW368" s="12" t="s">
        <v>30</v>
      </c>
      <c r="AX368" s="12" t="s">
        <v>73</v>
      </c>
      <c r="AY368" s="152" t="s">
        <v>129</v>
      </c>
    </row>
    <row r="369" spans="2:65" s="13" customFormat="1" ht="11.25">
      <c r="B369" s="162"/>
      <c r="D369" s="145" t="s">
        <v>142</v>
      </c>
      <c r="E369" s="163" t="s">
        <v>1</v>
      </c>
      <c r="F369" s="164" t="s">
        <v>239</v>
      </c>
      <c r="H369" s="165">
        <v>267.88299999999998</v>
      </c>
      <c r="I369" s="166"/>
      <c r="L369" s="162"/>
      <c r="M369" s="167"/>
      <c r="T369" s="168"/>
      <c r="AT369" s="163" t="s">
        <v>142</v>
      </c>
      <c r="AU369" s="163" t="s">
        <v>83</v>
      </c>
      <c r="AV369" s="13" t="s">
        <v>154</v>
      </c>
      <c r="AW369" s="13" t="s">
        <v>30</v>
      </c>
      <c r="AX369" s="13" t="s">
        <v>81</v>
      </c>
      <c r="AY369" s="163" t="s">
        <v>129</v>
      </c>
    </row>
    <row r="370" spans="2:65" s="12" customFormat="1" ht="11.25">
      <c r="B370" s="151"/>
      <c r="D370" s="145" t="s">
        <v>142</v>
      </c>
      <c r="F370" s="153" t="s">
        <v>1073</v>
      </c>
      <c r="H370" s="154">
        <v>535.76599999999996</v>
      </c>
      <c r="I370" s="155"/>
      <c r="L370" s="151"/>
      <c r="M370" s="156"/>
      <c r="T370" s="157"/>
      <c r="AT370" s="152" t="s">
        <v>142</v>
      </c>
      <c r="AU370" s="152" t="s">
        <v>83</v>
      </c>
      <c r="AV370" s="12" t="s">
        <v>83</v>
      </c>
      <c r="AW370" s="12" t="s">
        <v>3</v>
      </c>
      <c r="AX370" s="12" t="s">
        <v>81</v>
      </c>
      <c r="AY370" s="152" t="s">
        <v>129</v>
      </c>
    </row>
    <row r="371" spans="2:65" s="11" customFormat="1" ht="22.9" customHeight="1">
      <c r="B371" s="119"/>
      <c r="D371" s="120" t="s">
        <v>72</v>
      </c>
      <c r="E371" s="129" t="s">
        <v>865</v>
      </c>
      <c r="F371" s="129" t="s">
        <v>866</v>
      </c>
      <c r="I371" s="122"/>
      <c r="J371" s="130">
        <f>BK371</f>
        <v>0</v>
      </c>
      <c r="L371" s="119"/>
      <c r="M371" s="124"/>
      <c r="P371" s="125">
        <f>SUM(P372:P374)</f>
        <v>0</v>
      </c>
      <c r="R371" s="125">
        <f>SUM(R372:R374)</f>
        <v>0</v>
      </c>
      <c r="T371" s="126">
        <f>SUM(T372:T374)</f>
        <v>0</v>
      </c>
      <c r="AR371" s="120" t="s">
        <v>81</v>
      </c>
      <c r="AT371" s="127" t="s">
        <v>72</v>
      </c>
      <c r="AU371" s="127" t="s">
        <v>81</v>
      </c>
      <c r="AY371" s="120" t="s">
        <v>129</v>
      </c>
      <c r="BK371" s="128">
        <f>SUM(BK372:BK374)</f>
        <v>0</v>
      </c>
    </row>
    <row r="372" spans="2:65" s="1" customFormat="1" ht="24.2" customHeight="1">
      <c r="B372" s="131"/>
      <c r="C372" s="132" t="s">
        <v>575</v>
      </c>
      <c r="D372" s="132" t="s">
        <v>132</v>
      </c>
      <c r="E372" s="133" t="s">
        <v>1074</v>
      </c>
      <c r="F372" s="134" t="s">
        <v>1075</v>
      </c>
      <c r="G372" s="135" t="s">
        <v>304</v>
      </c>
      <c r="H372" s="136">
        <v>227.505</v>
      </c>
      <c r="I372" s="137"/>
      <c r="J372" s="138">
        <f>ROUND(I372*H372,2)</f>
        <v>0</v>
      </c>
      <c r="K372" s="134" t="s">
        <v>214</v>
      </c>
      <c r="L372" s="31"/>
      <c r="M372" s="139" t="s">
        <v>1</v>
      </c>
      <c r="N372" s="140" t="s">
        <v>38</v>
      </c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143" t="s">
        <v>154</v>
      </c>
      <c r="AT372" s="143" t="s">
        <v>132</v>
      </c>
      <c r="AU372" s="143" t="s">
        <v>83</v>
      </c>
      <c r="AY372" s="16" t="s">
        <v>129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6" t="s">
        <v>81</v>
      </c>
      <c r="BK372" s="144">
        <f>ROUND(I372*H372,2)</f>
        <v>0</v>
      </c>
      <c r="BL372" s="16" t="s">
        <v>154</v>
      </c>
      <c r="BM372" s="143" t="s">
        <v>1076</v>
      </c>
    </row>
    <row r="373" spans="2:65" s="1" customFormat="1" ht="19.5">
      <c r="B373" s="31"/>
      <c r="D373" s="145" t="s">
        <v>139</v>
      </c>
      <c r="F373" s="146" t="s">
        <v>1077</v>
      </c>
      <c r="I373" s="147"/>
      <c r="L373" s="31"/>
      <c r="M373" s="148"/>
      <c r="T373" s="55"/>
      <c r="AT373" s="16" t="s">
        <v>139</v>
      </c>
      <c r="AU373" s="16" t="s">
        <v>83</v>
      </c>
    </row>
    <row r="374" spans="2:65" s="1" customFormat="1" ht="11.25">
      <c r="B374" s="31"/>
      <c r="D374" s="149" t="s">
        <v>140</v>
      </c>
      <c r="F374" s="150" t="s">
        <v>1078</v>
      </c>
      <c r="I374" s="147"/>
      <c r="L374" s="31"/>
      <c r="M374" s="158"/>
      <c r="N374" s="159"/>
      <c r="O374" s="159"/>
      <c r="P374" s="159"/>
      <c r="Q374" s="159"/>
      <c r="R374" s="159"/>
      <c r="S374" s="159"/>
      <c r="T374" s="160"/>
      <c r="AT374" s="16" t="s">
        <v>140</v>
      </c>
      <c r="AU374" s="16" t="s">
        <v>83</v>
      </c>
    </row>
    <row r="375" spans="2:65" s="1" customFormat="1" ht="6.95" customHeight="1">
      <c r="B375" s="43"/>
      <c r="C375" s="44"/>
      <c r="D375" s="44"/>
      <c r="E375" s="44"/>
      <c r="F375" s="44"/>
      <c r="G375" s="44"/>
      <c r="H375" s="44"/>
      <c r="I375" s="44"/>
      <c r="J375" s="44"/>
      <c r="K375" s="44"/>
      <c r="L375" s="31"/>
    </row>
  </sheetData>
  <autoFilter ref="C122:K374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hyperlinks>
    <hyperlink ref="F128" r:id="rId1" xr:uid="{00000000-0004-0000-0500-000000000000}"/>
    <hyperlink ref="F132" r:id="rId2" xr:uid="{00000000-0004-0000-0500-000001000000}"/>
    <hyperlink ref="F136" r:id="rId3" xr:uid="{00000000-0004-0000-0500-000002000000}"/>
    <hyperlink ref="F140" r:id="rId4" xr:uid="{00000000-0004-0000-0500-000003000000}"/>
    <hyperlink ref="F144" r:id="rId5" xr:uid="{00000000-0004-0000-0500-000004000000}"/>
    <hyperlink ref="F148" r:id="rId6" xr:uid="{00000000-0004-0000-0500-000005000000}"/>
    <hyperlink ref="F152" r:id="rId7" xr:uid="{00000000-0004-0000-0500-000006000000}"/>
    <hyperlink ref="F156" r:id="rId8" xr:uid="{00000000-0004-0000-0500-000007000000}"/>
    <hyperlink ref="F160" r:id="rId9" xr:uid="{00000000-0004-0000-0500-000008000000}"/>
    <hyperlink ref="F164" r:id="rId10" xr:uid="{00000000-0004-0000-0500-000009000000}"/>
    <hyperlink ref="F171" r:id="rId11" xr:uid="{00000000-0004-0000-0500-00000A000000}"/>
    <hyperlink ref="F175" r:id="rId12" xr:uid="{00000000-0004-0000-0500-00000B000000}"/>
    <hyperlink ref="F182" r:id="rId13" xr:uid="{00000000-0004-0000-0500-00000C000000}"/>
    <hyperlink ref="F189" r:id="rId14" xr:uid="{00000000-0004-0000-0500-00000D000000}"/>
    <hyperlink ref="F196" r:id="rId15" xr:uid="{00000000-0004-0000-0500-00000E000000}"/>
    <hyperlink ref="F201" r:id="rId16" xr:uid="{00000000-0004-0000-0500-00000F000000}"/>
    <hyperlink ref="F208" r:id="rId17" xr:uid="{00000000-0004-0000-0500-000010000000}"/>
    <hyperlink ref="F213" r:id="rId18" xr:uid="{00000000-0004-0000-0500-000011000000}"/>
    <hyperlink ref="F217" r:id="rId19" xr:uid="{00000000-0004-0000-0500-000012000000}"/>
    <hyperlink ref="F222" r:id="rId20" xr:uid="{00000000-0004-0000-0500-000013000000}"/>
    <hyperlink ref="F227" r:id="rId21" xr:uid="{00000000-0004-0000-0500-000014000000}"/>
    <hyperlink ref="F233" r:id="rId22" xr:uid="{00000000-0004-0000-0500-000015000000}"/>
    <hyperlink ref="F238" r:id="rId23" xr:uid="{00000000-0004-0000-0500-000016000000}"/>
    <hyperlink ref="F243" r:id="rId24" xr:uid="{00000000-0004-0000-0500-000017000000}"/>
    <hyperlink ref="F265" r:id="rId25" xr:uid="{00000000-0004-0000-0500-000018000000}"/>
    <hyperlink ref="F279" r:id="rId26" xr:uid="{00000000-0004-0000-0500-000019000000}"/>
    <hyperlink ref="F282" r:id="rId27" xr:uid="{00000000-0004-0000-0500-00001A000000}"/>
    <hyperlink ref="F286" r:id="rId28" xr:uid="{00000000-0004-0000-0500-00001B000000}"/>
    <hyperlink ref="F292" r:id="rId29" xr:uid="{00000000-0004-0000-0500-00001C000000}"/>
    <hyperlink ref="F298" r:id="rId30" xr:uid="{00000000-0004-0000-0500-00001D000000}"/>
    <hyperlink ref="F313" r:id="rId31" xr:uid="{00000000-0004-0000-0500-00001E000000}"/>
    <hyperlink ref="F319" r:id="rId32" xr:uid="{00000000-0004-0000-0500-00001F000000}"/>
    <hyperlink ref="F325" r:id="rId33" xr:uid="{00000000-0004-0000-0500-000020000000}"/>
    <hyperlink ref="F329" r:id="rId34" xr:uid="{00000000-0004-0000-0500-000021000000}"/>
    <hyperlink ref="F335" r:id="rId35" xr:uid="{00000000-0004-0000-0500-000022000000}"/>
    <hyperlink ref="F346" r:id="rId36" xr:uid="{00000000-0004-0000-0500-000023000000}"/>
    <hyperlink ref="F358" r:id="rId37" xr:uid="{00000000-0004-0000-0500-000024000000}"/>
    <hyperlink ref="F366" r:id="rId38" xr:uid="{00000000-0004-0000-0500-000025000000}"/>
    <hyperlink ref="F374" r:id="rId39" xr:uid="{00000000-0004-0000-0500-00002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H85"/>
  <sheetViews>
    <sheetView showGridLines="0" topLeftCell="A59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1080</v>
      </c>
      <c r="H4" s="19"/>
    </row>
    <row r="5" spans="2:8" ht="12" customHeight="1">
      <c r="B5" s="19"/>
      <c r="C5" s="23" t="s">
        <v>13</v>
      </c>
      <c r="D5" s="220" t="s">
        <v>14</v>
      </c>
      <c r="E5" s="216"/>
      <c r="F5" s="216"/>
      <c r="H5" s="19"/>
    </row>
    <row r="6" spans="2:8" ht="36.950000000000003" customHeight="1">
      <c r="B6" s="19"/>
      <c r="C6" s="25" t="s">
        <v>16</v>
      </c>
      <c r="D6" s="217" t="s">
        <v>17</v>
      </c>
      <c r="E6" s="216"/>
      <c r="F6" s="216"/>
      <c r="H6" s="19"/>
    </row>
    <row r="7" spans="2:8" ht="16.5" customHeight="1">
      <c r="B7" s="19"/>
      <c r="C7" s="26" t="s">
        <v>22</v>
      </c>
      <c r="D7" s="51" t="str">
        <f>'Rekapitulace stavby'!AN8</f>
        <v>25. 8. 2025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11"/>
      <c r="C9" s="112" t="s">
        <v>54</v>
      </c>
      <c r="D9" s="113" t="s">
        <v>55</v>
      </c>
      <c r="E9" s="113" t="s">
        <v>116</v>
      </c>
      <c r="F9" s="114" t="s">
        <v>1081</v>
      </c>
      <c r="H9" s="111"/>
    </row>
    <row r="10" spans="2:8" s="1" customFormat="1" ht="26.45" customHeight="1">
      <c r="B10" s="31"/>
      <c r="C10" s="185" t="s">
        <v>84</v>
      </c>
      <c r="D10" s="185" t="s">
        <v>85</v>
      </c>
      <c r="H10" s="31"/>
    </row>
    <row r="11" spans="2:8" s="1" customFormat="1" ht="16.899999999999999" customHeight="1">
      <c r="B11" s="31"/>
      <c r="C11" s="186" t="s">
        <v>195</v>
      </c>
      <c r="D11" s="187" t="s">
        <v>196</v>
      </c>
      <c r="E11" s="188" t="s">
        <v>1</v>
      </c>
      <c r="F11" s="189">
        <v>14.334</v>
      </c>
      <c r="H11" s="31"/>
    </row>
    <row r="12" spans="2:8" s="1" customFormat="1" ht="16.899999999999999" customHeight="1">
      <c r="B12" s="31"/>
      <c r="C12" s="190" t="s">
        <v>1</v>
      </c>
      <c r="D12" s="190" t="s">
        <v>376</v>
      </c>
      <c r="E12" s="16" t="s">
        <v>1</v>
      </c>
      <c r="F12" s="191">
        <v>14.334</v>
      </c>
      <c r="H12" s="31"/>
    </row>
    <row r="13" spans="2:8" s="1" customFormat="1" ht="16.899999999999999" customHeight="1">
      <c r="B13" s="31"/>
      <c r="C13" s="190" t="s">
        <v>195</v>
      </c>
      <c r="D13" s="190" t="s">
        <v>239</v>
      </c>
      <c r="E13" s="16" t="s">
        <v>1</v>
      </c>
      <c r="F13" s="191">
        <v>14.334</v>
      </c>
      <c r="H13" s="31"/>
    </row>
    <row r="14" spans="2:8" s="1" customFormat="1" ht="16.899999999999999" customHeight="1">
      <c r="B14" s="31"/>
      <c r="C14" s="192" t="s">
        <v>1082</v>
      </c>
      <c r="H14" s="31"/>
    </row>
    <row r="15" spans="2:8" s="1" customFormat="1" ht="16.899999999999999" customHeight="1">
      <c r="B15" s="31"/>
      <c r="C15" s="190" t="s">
        <v>371</v>
      </c>
      <c r="D15" s="190" t="s">
        <v>372</v>
      </c>
      <c r="E15" s="16" t="s">
        <v>282</v>
      </c>
      <c r="F15" s="191">
        <v>14.334</v>
      </c>
      <c r="H15" s="31"/>
    </row>
    <row r="16" spans="2:8" s="1" customFormat="1" ht="16.899999999999999" customHeight="1">
      <c r="B16" s="31"/>
      <c r="C16" s="190" t="s">
        <v>378</v>
      </c>
      <c r="D16" s="190" t="s">
        <v>379</v>
      </c>
      <c r="E16" s="16" t="s">
        <v>282</v>
      </c>
      <c r="F16" s="191">
        <v>14.334</v>
      </c>
      <c r="H16" s="31"/>
    </row>
    <row r="17" spans="2:8" s="1" customFormat="1" ht="16.899999999999999" customHeight="1">
      <c r="B17" s="31"/>
      <c r="C17" s="186" t="s">
        <v>192</v>
      </c>
      <c r="D17" s="187" t="s">
        <v>193</v>
      </c>
      <c r="E17" s="188" t="s">
        <v>1</v>
      </c>
      <c r="F17" s="189">
        <v>238.9</v>
      </c>
      <c r="H17" s="31"/>
    </row>
    <row r="18" spans="2:8" s="1" customFormat="1" ht="16.899999999999999" customHeight="1">
      <c r="B18" s="31"/>
      <c r="C18" s="190" t="s">
        <v>1</v>
      </c>
      <c r="D18" s="190" t="s">
        <v>360</v>
      </c>
      <c r="E18" s="16" t="s">
        <v>1</v>
      </c>
      <c r="F18" s="191">
        <v>238.9</v>
      </c>
      <c r="H18" s="31"/>
    </row>
    <row r="19" spans="2:8" s="1" customFormat="1" ht="16.899999999999999" customHeight="1">
      <c r="B19" s="31"/>
      <c r="C19" s="190" t="s">
        <v>192</v>
      </c>
      <c r="D19" s="190" t="s">
        <v>239</v>
      </c>
      <c r="E19" s="16" t="s">
        <v>1</v>
      </c>
      <c r="F19" s="191">
        <v>238.9</v>
      </c>
      <c r="H19" s="31"/>
    </row>
    <row r="20" spans="2:8" s="1" customFormat="1" ht="16.899999999999999" customHeight="1">
      <c r="B20" s="31"/>
      <c r="C20" s="192" t="s">
        <v>1082</v>
      </c>
      <c r="H20" s="31"/>
    </row>
    <row r="21" spans="2:8" s="1" customFormat="1" ht="16.899999999999999" customHeight="1">
      <c r="B21" s="31"/>
      <c r="C21" s="190" t="s">
        <v>355</v>
      </c>
      <c r="D21" s="190" t="s">
        <v>356</v>
      </c>
      <c r="E21" s="16" t="s">
        <v>213</v>
      </c>
      <c r="F21" s="191">
        <v>238.9</v>
      </c>
      <c r="H21" s="31"/>
    </row>
    <row r="22" spans="2:8" s="1" customFormat="1" ht="16.899999999999999" customHeight="1">
      <c r="B22" s="31"/>
      <c r="C22" s="190" t="s">
        <v>330</v>
      </c>
      <c r="D22" s="190" t="s">
        <v>331</v>
      </c>
      <c r="E22" s="16" t="s">
        <v>213</v>
      </c>
      <c r="F22" s="191">
        <v>238.9</v>
      </c>
      <c r="H22" s="31"/>
    </row>
    <row r="23" spans="2:8" s="1" customFormat="1" ht="16.899999999999999" customHeight="1">
      <c r="B23" s="31"/>
      <c r="C23" s="190" t="s">
        <v>343</v>
      </c>
      <c r="D23" s="190" t="s">
        <v>344</v>
      </c>
      <c r="E23" s="16" t="s">
        <v>213</v>
      </c>
      <c r="F23" s="191">
        <v>238.9</v>
      </c>
      <c r="H23" s="31"/>
    </row>
    <row r="24" spans="2:8" s="1" customFormat="1" ht="16.899999999999999" customHeight="1">
      <c r="B24" s="31"/>
      <c r="C24" s="190" t="s">
        <v>371</v>
      </c>
      <c r="D24" s="190" t="s">
        <v>372</v>
      </c>
      <c r="E24" s="16" t="s">
        <v>282</v>
      </c>
      <c r="F24" s="191">
        <v>14.334</v>
      </c>
      <c r="H24" s="31"/>
    </row>
    <row r="25" spans="2:8" s="1" customFormat="1" ht="26.45" customHeight="1">
      <c r="B25" s="31"/>
      <c r="C25" s="185" t="s">
        <v>87</v>
      </c>
      <c r="D25" s="185" t="s">
        <v>88</v>
      </c>
      <c r="H25" s="31"/>
    </row>
    <row r="26" spans="2:8" s="1" customFormat="1" ht="16.899999999999999" customHeight="1">
      <c r="B26" s="31"/>
      <c r="C26" s="186" t="s">
        <v>195</v>
      </c>
      <c r="D26" s="187" t="s">
        <v>196</v>
      </c>
      <c r="E26" s="188" t="s">
        <v>1</v>
      </c>
      <c r="F26" s="189">
        <v>18.972000000000001</v>
      </c>
      <c r="H26" s="31"/>
    </row>
    <row r="27" spans="2:8" s="1" customFormat="1" ht="16.899999999999999" customHeight="1">
      <c r="B27" s="31"/>
      <c r="C27" s="190" t="s">
        <v>1</v>
      </c>
      <c r="D27" s="190" t="s">
        <v>376</v>
      </c>
      <c r="E27" s="16" t="s">
        <v>1</v>
      </c>
      <c r="F27" s="191">
        <v>18.972000000000001</v>
      </c>
      <c r="H27" s="31"/>
    </row>
    <row r="28" spans="2:8" s="1" customFormat="1" ht="16.899999999999999" customHeight="1">
      <c r="B28" s="31"/>
      <c r="C28" s="190" t="s">
        <v>195</v>
      </c>
      <c r="D28" s="190" t="s">
        <v>239</v>
      </c>
      <c r="E28" s="16" t="s">
        <v>1</v>
      </c>
      <c r="F28" s="191">
        <v>18.972000000000001</v>
      </c>
      <c r="H28" s="31"/>
    </row>
    <row r="29" spans="2:8" s="1" customFormat="1" ht="16.899999999999999" customHeight="1">
      <c r="B29" s="31"/>
      <c r="C29" s="192" t="s">
        <v>1082</v>
      </c>
      <c r="H29" s="31"/>
    </row>
    <row r="30" spans="2:8" s="1" customFormat="1" ht="16.899999999999999" customHeight="1">
      <c r="B30" s="31"/>
      <c r="C30" s="190" t="s">
        <v>371</v>
      </c>
      <c r="D30" s="190" t="s">
        <v>372</v>
      </c>
      <c r="E30" s="16" t="s">
        <v>282</v>
      </c>
      <c r="F30" s="191">
        <v>18.972000000000001</v>
      </c>
      <c r="H30" s="31"/>
    </row>
    <row r="31" spans="2:8" s="1" customFormat="1" ht="16.899999999999999" customHeight="1">
      <c r="B31" s="31"/>
      <c r="C31" s="190" t="s">
        <v>378</v>
      </c>
      <c r="D31" s="190" t="s">
        <v>379</v>
      </c>
      <c r="E31" s="16" t="s">
        <v>282</v>
      </c>
      <c r="F31" s="191">
        <v>18.972000000000001</v>
      </c>
      <c r="H31" s="31"/>
    </row>
    <row r="32" spans="2:8" s="1" customFormat="1" ht="16.899999999999999" customHeight="1">
      <c r="B32" s="31"/>
      <c r="C32" s="186" t="s">
        <v>192</v>
      </c>
      <c r="D32" s="187" t="s">
        <v>193</v>
      </c>
      <c r="E32" s="188" t="s">
        <v>1</v>
      </c>
      <c r="F32" s="189">
        <v>316.2</v>
      </c>
      <c r="H32" s="31"/>
    </row>
    <row r="33" spans="2:8" s="1" customFormat="1" ht="16.899999999999999" customHeight="1">
      <c r="B33" s="31"/>
      <c r="C33" s="190" t="s">
        <v>1</v>
      </c>
      <c r="D33" s="190" t="s">
        <v>877</v>
      </c>
      <c r="E33" s="16" t="s">
        <v>1</v>
      </c>
      <c r="F33" s="191">
        <v>316.2</v>
      </c>
      <c r="H33" s="31"/>
    </row>
    <row r="34" spans="2:8" s="1" customFormat="1" ht="16.899999999999999" customHeight="1">
      <c r="B34" s="31"/>
      <c r="C34" s="190" t="s">
        <v>192</v>
      </c>
      <c r="D34" s="190" t="s">
        <v>239</v>
      </c>
      <c r="E34" s="16" t="s">
        <v>1</v>
      </c>
      <c r="F34" s="191">
        <v>316.2</v>
      </c>
      <c r="H34" s="31"/>
    </row>
    <row r="35" spans="2:8" s="1" customFormat="1" ht="16.899999999999999" customHeight="1">
      <c r="B35" s="31"/>
      <c r="C35" s="192" t="s">
        <v>1082</v>
      </c>
      <c r="H35" s="31"/>
    </row>
    <row r="36" spans="2:8" s="1" customFormat="1" ht="16.899999999999999" customHeight="1">
      <c r="B36" s="31"/>
      <c r="C36" s="190" t="s">
        <v>355</v>
      </c>
      <c r="D36" s="190" t="s">
        <v>356</v>
      </c>
      <c r="E36" s="16" t="s">
        <v>213</v>
      </c>
      <c r="F36" s="191">
        <v>316.2</v>
      </c>
      <c r="H36" s="31"/>
    </row>
    <row r="37" spans="2:8" s="1" customFormat="1" ht="16.899999999999999" customHeight="1">
      <c r="B37" s="31"/>
      <c r="C37" s="190" t="s">
        <v>330</v>
      </c>
      <c r="D37" s="190" t="s">
        <v>331</v>
      </c>
      <c r="E37" s="16" t="s">
        <v>213</v>
      </c>
      <c r="F37" s="191">
        <v>316.2</v>
      </c>
      <c r="H37" s="31"/>
    </row>
    <row r="38" spans="2:8" s="1" customFormat="1" ht="16.899999999999999" customHeight="1">
      <c r="B38" s="31"/>
      <c r="C38" s="190" t="s">
        <v>343</v>
      </c>
      <c r="D38" s="190" t="s">
        <v>344</v>
      </c>
      <c r="E38" s="16" t="s">
        <v>213</v>
      </c>
      <c r="F38" s="191">
        <v>316.2</v>
      </c>
      <c r="H38" s="31"/>
    </row>
    <row r="39" spans="2:8" s="1" customFormat="1" ht="16.899999999999999" customHeight="1">
      <c r="B39" s="31"/>
      <c r="C39" s="190" t="s">
        <v>371</v>
      </c>
      <c r="D39" s="190" t="s">
        <v>372</v>
      </c>
      <c r="E39" s="16" t="s">
        <v>282</v>
      </c>
      <c r="F39" s="191">
        <v>18.972000000000001</v>
      </c>
      <c r="H39" s="31"/>
    </row>
    <row r="40" spans="2:8" s="1" customFormat="1" ht="26.45" customHeight="1">
      <c r="B40" s="31"/>
      <c r="C40" s="185" t="s">
        <v>90</v>
      </c>
      <c r="D40" s="185" t="s">
        <v>91</v>
      </c>
      <c r="H40" s="31"/>
    </row>
    <row r="41" spans="2:8" s="1" customFormat="1" ht="16.899999999999999" customHeight="1">
      <c r="B41" s="31"/>
      <c r="C41" s="186" t="s">
        <v>195</v>
      </c>
      <c r="D41" s="187" t="s">
        <v>196</v>
      </c>
      <c r="E41" s="188" t="s">
        <v>1</v>
      </c>
      <c r="F41" s="189">
        <v>18.972000000000001</v>
      </c>
      <c r="H41" s="31"/>
    </row>
    <row r="42" spans="2:8" s="1" customFormat="1" ht="16.899999999999999" customHeight="1">
      <c r="B42" s="31"/>
      <c r="C42" s="190" t="s">
        <v>1</v>
      </c>
      <c r="D42" s="190" t="s">
        <v>376</v>
      </c>
      <c r="E42" s="16" t="s">
        <v>1</v>
      </c>
      <c r="F42" s="191">
        <v>18.972000000000001</v>
      </c>
      <c r="H42" s="31"/>
    </row>
    <row r="43" spans="2:8" s="1" customFormat="1" ht="16.899999999999999" customHeight="1">
      <c r="B43" s="31"/>
      <c r="C43" s="190" t="s">
        <v>195</v>
      </c>
      <c r="D43" s="190" t="s">
        <v>239</v>
      </c>
      <c r="E43" s="16" t="s">
        <v>1</v>
      </c>
      <c r="F43" s="191">
        <v>18.972000000000001</v>
      </c>
      <c r="H43" s="31"/>
    </row>
    <row r="44" spans="2:8" s="1" customFormat="1" ht="16.899999999999999" customHeight="1">
      <c r="B44" s="31"/>
      <c r="C44" s="186" t="s">
        <v>192</v>
      </c>
      <c r="D44" s="187" t="s">
        <v>193</v>
      </c>
      <c r="E44" s="188" t="s">
        <v>1</v>
      </c>
      <c r="F44" s="189">
        <v>316.2</v>
      </c>
      <c r="H44" s="31"/>
    </row>
    <row r="45" spans="2:8" s="1" customFormat="1" ht="16.899999999999999" customHeight="1">
      <c r="B45" s="31"/>
      <c r="C45" s="190" t="s">
        <v>1</v>
      </c>
      <c r="D45" s="190" t="s">
        <v>877</v>
      </c>
      <c r="E45" s="16" t="s">
        <v>1</v>
      </c>
      <c r="F45" s="191">
        <v>316.2</v>
      </c>
      <c r="H45" s="31"/>
    </row>
    <row r="46" spans="2:8" s="1" customFormat="1" ht="16.899999999999999" customHeight="1">
      <c r="B46" s="31"/>
      <c r="C46" s="190" t="s">
        <v>192</v>
      </c>
      <c r="D46" s="190" t="s">
        <v>239</v>
      </c>
      <c r="E46" s="16" t="s">
        <v>1</v>
      </c>
      <c r="F46" s="191">
        <v>316.2</v>
      </c>
      <c r="H46" s="31"/>
    </row>
    <row r="47" spans="2:8" s="1" customFormat="1" ht="26.45" customHeight="1">
      <c r="B47" s="31"/>
      <c r="C47" s="185" t="s">
        <v>93</v>
      </c>
      <c r="D47" s="185" t="s">
        <v>94</v>
      </c>
      <c r="H47" s="31"/>
    </row>
    <row r="48" spans="2:8" s="1" customFormat="1" ht="16.899999999999999" customHeight="1">
      <c r="B48" s="31"/>
      <c r="C48" s="186" t="s">
        <v>195</v>
      </c>
      <c r="D48" s="187" t="s">
        <v>196</v>
      </c>
      <c r="E48" s="188" t="s">
        <v>1</v>
      </c>
      <c r="F48" s="189">
        <v>8.2200000000000006</v>
      </c>
      <c r="H48" s="31"/>
    </row>
    <row r="49" spans="2:8" s="1" customFormat="1" ht="16.899999999999999" customHeight="1">
      <c r="B49" s="31"/>
      <c r="C49" s="190" t="s">
        <v>1</v>
      </c>
      <c r="D49" s="190" t="s">
        <v>376</v>
      </c>
      <c r="E49" s="16" t="s">
        <v>1</v>
      </c>
      <c r="F49" s="191">
        <v>8.2200000000000006</v>
      </c>
      <c r="H49" s="31"/>
    </row>
    <row r="50" spans="2:8" s="1" customFormat="1" ht="16.899999999999999" customHeight="1">
      <c r="B50" s="31"/>
      <c r="C50" s="190" t="s">
        <v>195</v>
      </c>
      <c r="D50" s="190" t="s">
        <v>239</v>
      </c>
      <c r="E50" s="16" t="s">
        <v>1</v>
      </c>
      <c r="F50" s="191">
        <v>8.2200000000000006</v>
      </c>
      <c r="H50" s="31"/>
    </row>
    <row r="51" spans="2:8" s="1" customFormat="1" ht="16.899999999999999" customHeight="1">
      <c r="B51" s="31"/>
      <c r="C51" s="192" t="s">
        <v>1082</v>
      </c>
      <c r="H51" s="31"/>
    </row>
    <row r="52" spans="2:8" s="1" customFormat="1" ht="16.899999999999999" customHeight="1">
      <c r="B52" s="31"/>
      <c r="C52" s="190" t="s">
        <v>371</v>
      </c>
      <c r="D52" s="190" t="s">
        <v>372</v>
      </c>
      <c r="E52" s="16" t="s">
        <v>282</v>
      </c>
      <c r="F52" s="191">
        <v>8.2200000000000006</v>
      </c>
      <c r="H52" s="31"/>
    </row>
    <row r="53" spans="2:8" s="1" customFormat="1" ht="16.899999999999999" customHeight="1">
      <c r="B53" s="31"/>
      <c r="C53" s="190" t="s">
        <v>378</v>
      </c>
      <c r="D53" s="190" t="s">
        <v>379</v>
      </c>
      <c r="E53" s="16" t="s">
        <v>282</v>
      </c>
      <c r="F53" s="191">
        <v>8.2200000000000006</v>
      </c>
      <c r="H53" s="31"/>
    </row>
    <row r="54" spans="2:8" s="1" customFormat="1" ht="16.899999999999999" customHeight="1">
      <c r="B54" s="31"/>
      <c r="C54" s="186" t="s">
        <v>192</v>
      </c>
      <c r="D54" s="187" t="s">
        <v>193</v>
      </c>
      <c r="E54" s="188" t="s">
        <v>1</v>
      </c>
      <c r="F54" s="189">
        <v>137</v>
      </c>
      <c r="H54" s="31"/>
    </row>
    <row r="55" spans="2:8" s="1" customFormat="1" ht="16.899999999999999" customHeight="1">
      <c r="B55" s="31"/>
      <c r="C55" s="190" t="s">
        <v>1</v>
      </c>
      <c r="D55" s="190" t="s">
        <v>943</v>
      </c>
      <c r="E55" s="16" t="s">
        <v>1</v>
      </c>
      <c r="F55" s="191">
        <v>137</v>
      </c>
      <c r="H55" s="31"/>
    </row>
    <row r="56" spans="2:8" s="1" customFormat="1" ht="16.899999999999999" customHeight="1">
      <c r="B56" s="31"/>
      <c r="C56" s="190" t="s">
        <v>192</v>
      </c>
      <c r="D56" s="190" t="s">
        <v>239</v>
      </c>
      <c r="E56" s="16" t="s">
        <v>1</v>
      </c>
      <c r="F56" s="191">
        <v>137</v>
      </c>
      <c r="H56" s="31"/>
    </row>
    <row r="57" spans="2:8" s="1" customFormat="1" ht="16.899999999999999" customHeight="1">
      <c r="B57" s="31"/>
      <c r="C57" s="192" t="s">
        <v>1082</v>
      </c>
      <c r="H57" s="31"/>
    </row>
    <row r="58" spans="2:8" s="1" customFormat="1" ht="16.899999999999999" customHeight="1">
      <c r="B58" s="31"/>
      <c r="C58" s="190" t="s">
        <v>355</v>
      </c>
      <c r="D58" s="190" t="s">
        <v>356</v>
      </c>
      <c r="E58" s="16" t="s">
        <v>213</v>
      </c>
      <c r="F58" s="191">
        <v>137</v>
      </c>
      <c r="H58" s="31"/>
    </row>
    <row r="59" spans="2:8" s="1" customFormat="1" ht="16.899999999999999" customHeight="1">
      <c r="B59" s="31"/>
      <c r="C59" s="190" t="s">
        <v>330</v>
      </c>
      <c r="D59" s="190" t="s">
        <v>331</v>
      </c>
      <c r="E59" s="16" t="s">
        <v>213</v>
      </c>
      <c r="F59" s="191">
        <v>137</v>
      </c>
      <c r="H59" s="31"/>
    </row>
    <row r="60" spans="2:8" s="1" customFormat="1" ht="16.899999999999999" customHeight="1">
      <c r="B60" s="31"/>
      <c r="C60" s="190" t="s">
        <v>343</v>
      </c>
      <c r="D60" s="190" t="s">
        <v>344</v>
      </c>
      <c r="E60" s="16" t="s">
        <v>213</v>
      </c>
      <c r="F60" s="191">
        <v>137</v>
      </c>
      <c r="H60" s="31"/>
    </row>
    <row r="61" spans="2:8" s="1" customFormat="1" ht="16.899999999999999" customHeight="1">
      <c r="B61" s="31"/>
      <c r="C61" s="190" t="s">
        <v>371</v>
      </c>
      <c r="D61" s="190" t="s">
        <v>372</v>
      </c>
      <c r="E61" s="16" t="s">
        <v>282</v>
      </c>
      <c r="F61" s="191">
        <v>8.2200000000000006</v>
      </c>
      <c r="H61" s="31"/>
    </row>
    <row r="62" spans="2:8" s="1" customFormat="1" ht="26.45" customHeight="1">
      <c r="B62" s="31"/>
      <c r="C62" s="185" t="s">
        <v>96</v>
      </c>
      <c r="D62" s="185" t="s">
        <v>97</v>
      </c>
      <c r="H62" s="31"/>
    </row>
    <row r="63" spans="2:8" s="1" customFormat="1" ht="16.899999999999999" customHeight="1">
      <c r="B63" s="31"/>
      <c r="C63" s="186" t="s">
        <v>195</v>
      </c>
      <c r="D63" s="187" t="s">
        <v>196</v>
      </c>
      <c r="E63" s="188" t="s">
        <v>1</v>
      </c>
      <c r="F63" s="189">
        <v>8.2200000000000006</v>
      </c>
      <c r="H63" s="31"/>
    </row>
    <row r="64" spans="2:8" s="1" customFormat="1" ht="16.899999999999999" customHeight="1">
      <c r="B64" s="31"/>
      <c r="C64" s="190" t="s">
        <v>1</v>
      </c>
      <c r="D64" s="190" t="s">
        <v>376</v>
      </c>
      <c r="E64" s="16" t="s">
        <v>1</v>
      </c>
      <c r="F64" s="191">
        <v>8.2200000000000006</v>
      </c>
      <c r="H64" s="31"/>
    </row>
    <row r="65" spans="2:8" s="1" customFormat="1" ht="16.899999999999999" customHeight="1">
      <c r="B65" s="31"/>
      <c r="C65" s="190" t="s">
        <v>195</v>
      </c>
      <c r="D65" s="190" t="s">
        <v>239</v>
      </c>
      <c r="E65" s="16" t="s">
        <v>1</v>
      </c>
      <c r="F65" s="191">
        <v>8.2200000000000006</v>
      </c>
      <c r="H65" s="31"/>
    </row>
    <row r="66" spans="2:8" s="1" customFormat="1" ht="16.899999999999999" customHeight="1">
      <c r="B66" s="31"/>
      <c r="C66" s="186" t="s">
        <v>192</v>
      </c>
      <c r="D66" s="187" t="s">
        <v>193</v>
      </c>
      <c r="E66" s="188" t="s">
        <v>1</v>
      </c>
      <c r="F66" s="189">
        <v>137</v>
      </c>
      <c r="H66" s="31"/>
    </row>
    <row r="67" spans="2:8" s="1" customFormat="1" ht="16.899999999999999" customHeight="1">
      <c r="B67" s="31"/>
      <c r="C67" s="190" t="s">
        <v>1</v>
      </c>
      <c r="D67" s="190" t="s">
        <v>943</v>
      </c>
      <c r="E67" s="16" t="s">
        <v>1</v>
      </c>
      <c r="F67" s="191">
        <v>137</v>
      </c>
      <c r="H67" s="31"/>
    </row>
    <row r="68" spans="2:8" s="1" customFormat="1" ht="16.899999999999999" customHeight="1">
      <c r="B68" s="31"/>
      <c r="C68" s="190" t="s">
        <v>192</v>
      </c>
      <c r="D68" s="190" t="s">
        <v>239</v>
      </c>
      <c r="E68" s="16" t="s">
        <v>1</v>
      </c>
      <c r="F68" s="191">
        <v>137</v>
      </c>
      <c r="H68" s="31"/>
    </row>
    <row r="69" spans="2:8" s="1" customFormat="1" ht="26.45" customHeight="1">
      <c r="B69" s="31"/>
      <c r="C69" s="185" t="s">
        <v>99</v>
      </c>
      <c r="D69" s="185" t="s">
        <v>100</v>
      </c>
      <c r="H69" s="31"/>
    </row>
    <row r="70" spans="2:8" s="1" customFormat="1" ht="16.899999999999999" customHeight="1">
      <c r="B70" s="31"/>
      <c r="C70" s="186" t="s">
        <v>195</v>
      </c>
      <c r="D70" s="187" t="s">
        <v>196</v>
      </c>
      <c r="E70" s="188" t="s">
        <v>1</v>
      </c>
      <c r="F70" s="189">
        <v>8.6219999999999999</v>
      </c>
      <c r="H70" s="31"/>
    </row>
    <row r="71" spans="2:8" s="1" customFormat="1" ht="16.899999999999999" customHeight="1">
      <c r="B71" s="31"/>
      <c r="C71" s="190" t="s">
        <v>1</v>
      </c>
      <c r="D71" s="190" t="s">
        <v>376</v>
      </c>
      <c r="E71" s="16" t="s">
        <v>1</v>
      </c>
      <c r="F71" s="191">
        <v>8.6219999999999999</v>
      </c>
      <c r="H71" s="31"/>
    </row>
    <row r="72" spans="2:8" s="1" customFormat="1" ht="16.899999999999999" customHeight="1">
      <c r="B72" s="31"/>
      <c r="C72" s="190" t="s">
        <v>195</v>
      </c>
      <c r="D72" s="190" t="s">
        <v>239</v>
      </c>
      <c r="E72" s="16" t="s">
        <v>1</v>
      </c>
      <c r="F72" s="191">
        <v>8.6219999999999999</v>
      </c>
      <c r="H72" s="31"/>
    </row>
    <row r="73" spans="2:8" s="1" customFormat="1" ht="16.899999999999999" customHeight="1">
      <c r="B73" s="31"/>
      <c r="C73" s="192" t="s">
        <v>1082</v>
      </c>
      <c r="H73" s="31"/>
    </row>
    <row r="74" spans="2:8" s="1" customFormat="1" ht="16.899999999999999" customHeight="1">
      <c r="B74" s="31"/>
      <c r="C74" s="190" t="s">
        <v>371</v>
      </c>
      <c r="D74" s="190" t="s">
        <v>372</v>
      </c>
      <c r="E74" s="16" t="s">
        <v>282</v>
      </c>
      <c r="F74" s="191">
        <v>8.6219999999999999</v>
      </c>
      <c r="H74" s="31"/>
    </row>
    <row r="75" spans="2:8" s="1" customFormat="1" ht="16.899999999999999" customHeight="1">
      <c r="B75" s="31"/>
      <c r="C75" s="190" t="s">
        <v>378</v>
      </c>
      <c r="D75" s="190" t="s">
        <v>379</v>
      </c>
      <c r="E75" s="16" t="s">
        <v>282</v>
      </c>
      <c r="F75" s="191">
        <v>8.6219999999999999</v>
      </c>
      <c r="H75" s="31"/>
    </row>
    <row r="76" spans="2:8" s="1" customFormat="1" ht="16.899999999999999" customHeight="1">
      <c r="B76" s="31"/>
      <c r="C76" s="186" t="s">
        <v>192</v>
      </c>
      <c r="D76" s="187" t="s">
        <v>193</v>
      </c>
      <c r="E76" s="188" t="s">
        <v>1</v>
      </c>
      <c r="F76" s="189">
        <v>143.69999999999999</v>
      </c>
      <c r="H76" s="31"/>
    </row>
    <row r="77" spans="2:8" s="1" customFormat="1" ht="16.899999999999999" customHeight="1">
      <c r="B77" s="31"/>
      <c r="C77" s="190" t="s">
        <v>1</v>
      </c>
      <c r="D77" s="190" t="s">
        <v>1079</v>
      </c>
      <c r="E77" s="16" t="s">
        <v>1</v>
      </c>
      <c r="F77" s="191">
        <v>143.69999999999999</v>
      </c>
      <c r="H77" s="31"/>
    </row>
    <row r="78" spans="2:8" s="1" customFormat="1" ht="16.899999999999999" customHeight="1">
      <c r="B78" s="31"/>
      <c r="C78" s="190" t="s">
        <v>192</v>
      </c>
      <c r="D78" s="190" t="s">
        <v>239</v>
      </c>
      <c r="E78" s="16" t="s">
        <v>1</v>
      </c>
      <c r="F78" s="191">
        <v>143.69999999999999</v>
      </c>
      <c r="H78" s="31"/>
    </row>
    <row r="79" spans="2:8" s="1" customFormat="1" ht="16.899999999999999" customHeight="1">
      <c r="B79" s="31"/>
      <c r="C79" s="192" t="s">
        <v>1082</v>
      </c>
      <c r="H79" s="31"/>
    </row>
    <row r="80" spans="2:8" s="1" customFormat="1" ht="16.899999999999999" customHeight="1">
      <c r="B80" s="31"/>
      <c r="C80" s="190" t="s">
        <v>355</v>
      </c>
      <c r="D80" s="190" t="s">
        <v>356</v>
      </c>
      <c r="E80" s="16" t="s">
        <v>213</v>
      </c>
      <c r="F80" s="191">
        <v>143.69999999999999</v>
      </c>
      <c r="H80" s="31"/>
    </row>
    <row r="81" spans="2:8" s="1" customFormat="1" ht="16.899999999999999" customHeight="1">
      <c r="B81" s="31"/>
      <c r="C81" s="190" t="s">
        <v>330</v>
      </c>
      <c r="D81" s="190" t="s">
        <v>331</v>
      </c>
      <c r="E81" s="16" t="s">
        <v>213</v>
      </c>
      <c r="F81" s="191">
        <v>143.69999999999999</v>
      </c>
      <c r="H81" s="31"/>
    </row>
    <row r="82" spans="2:8" s="1" customFormat="1" ht="16.899999999999999" customHeight="1">
      <c r="B82" s="31"/>
      <c r="C82" s="190" t="s">
        <v>343</v>
      </c>
      <c r="D82" s="190" t="s">
        <v>344</v>
      </c>
      <c r="E82" s="16" t="s">
        <v>213</v>
      </c>
      <c r="F82" s="191">
        <v>143.69999999999999</v>
      </c>
      <c r="H82" s="31"/>
    </row>
    <row r="83" spans="2:8" s="1" customFormat="1" ht="16.899999999999999" customHeight="1">
      <c r="B83" s="31"/>
      <c r="C83" s="190" t="s">
        <v>371</v>
      </c>
      <c r="D83" s="190" t="s">
        <v>372</v>
      </c>
      <c r="E83" s="16" t="s">
        <v>282</v>
      </c>
      <c r="F83" s="191">
        <v>8.6219999999999999</v>
      </c>
      <c r="H83" s="31"/>
    </row>
    <row r="84" spans="2:8" s="1" customFormat="1" ht="7.35" customHeight="1">
      <c r="B84" s="43"/>
      <c r="C84" s="44"/>
      <c r="D84" s="44"/>
      <c r="E84" s="44"/>
      <c r="F84" s="44"/>
      <c r="G84" s="44"/>
      <c r="H84" s="31"/>
    </row>
    <row r="85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000 - Vedlejší rozpočt...</vt:lpstr>
      <vt:lpstr>SO 101.1 - Oprava komunik...</vt:lpstr>
      <vt:lpstr>SO 102.1 - Oprava chodník...</vt:lpstr>
      <vt:lpstr>Seznam figur</vt:lpstr>
      <vt:lpstr>'Rekapitulace stavby'!Názvy_tisku</vt:lpstr>
      <vt:lpstr>'Seznam figur'!Názvy_tisku</vt:lpstr>
      <vt:lpstr>'SO 000 - Vedlejší rozpočt...'!Názvy_tisku</vt:lpstr>
      <vt:lpstr>'SO 101.1 - Oprava komunik...'!Názvy_tisku</vt:lpstr>
      <vt:lpstr>'SO 102.1 - Oprava chodník...'!Názvy_tisku</vt:lpstr>
      <vt:lpstr>'Rekapitulace stavby'!Oblast_tisku</vt:lpstr>
      <vt:lpstr>'Seznam figur'!Oblast_tisku</vt:lpstr>
      <vt:lpstr>'SO 000 - Vedlejší rozpočt...'!Oblast_tisku</vt:lpstr>
      <vt:lpstr>'SO 101.1 - Oprava komunik...'!Oblast_tisku</vt:lpstr>
      <vt:lpstr>'SO 102.1 - Oprava chodník...'!Oblast_tisku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Vrbová Šárka</dc:creator>
  <cp:lastModifiedBy>Bauer Petr</cp:lastModifiedBy>
  <dcterms:created xsi:type="dcterms:W3CDTF">2025-09-23T06:01:59Z</dcterms:created>
  <dcterms:modified xsi:type="dcterms:W3CDTF">2026-01-12T15:56:27Z</dcterms:modified>
</cp:coreProperties>
</file>